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45" windowHeight="12375" tabRatio="795"/>
  </bookViews>
  <sheets>
    <sheet name="封面" sheetId="123" r:id="rId1"/>
    <sheet name="汇总表" sheetId="5" r:id="rId2"/>
    <sheet name="100章" sheetId="122" r:id="rId3"/>
    <sheet name="200章" sheetId="27" r:id="rId4"/>
    <sheet name="300章" sheetId="62" r:id="rId5"/>
    <sheet name="600章" sheetId="12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" localSheetId="2">[1]参数!$B$1</definedName>
    <definedName name="_1">[2]参数!$B$1</definedName>
    <definedName name="_1_?" localSheetId="2">#REF!</definedName>
    <definedName name="_1_?" localSheetId="5">#REF!</definedName>
    <definedName name="_1_?">#REF!</definedName>
    <definedName name="_12" localSheetId="2">[3]材料!$H$22</definedName>
    <definedName name="_12">[4]材料!$H$22</definedName>
    <definedName name="_2" localSheetId="2">[5]参数!$B$1</definedName>
    <definedName name="_2">[6]参数!$B$1</definedName>
    <definedName name="_2_??????" localSheetId="2">#REF!</definedName>
    <definedName name="_2_??????" localSheetId="5">#REF!</definedName>
    <definedName name="_2_??????">#REF!</definedName>
    <definedName name="_264" localSheetId="2">[1]材料!$H$22</definedName>
    <definedName name="_264">[2]材料!$H$22</definedName>
    <definedName name="_265" localSheetId="2">[1]材料!$H$21</definedName>
    <definedName name="_265">[2]材料!$H$21</definedName>
    <definedName name="_c1" localSheetId="2">#REF!</definedName>
    <definedName name="_c1" localSheetId="5">#REF!</definedName>
    <definedName name="_c1">#REF!</definedName>
    <definedName name="_c10">#REF!</definedName>
    <definedName name="_c11">#REF!</definedName>
    <definedName name="_c12">#REF!</definedName>
    <definedName name="_c13">#REF!</definedName>
    <definedName name="_c14">#REF!</definedName>
    <definedName name="_c15">#REF!</definedName>
    <definedName name="_c16">#REF!</definedName>
    <definedName name="_c17">#REF!</definedName>
    <definedName name="_c18">#REF!</definedName>
    <definedName name="_c19">#REF!</definedName>
    <definedName name="_c2">#REF!</definedName>
    <definedName name="_c20">#REF!</definedName>
    <definedName name="_c21">#REF!</definedName>
    <definedName name="_c22">#REF!</definedName>
    <definedName name="_c23">#REF!</definedName>
    <definedName name="_c24">#REF!</definedName>
    <definedName name="_c25">#REF!</definedName>
    <definedName name="_c26">#REF!</definedName>
    <definedName name="_c27">#REF!</definedName>
    <definedName name="_c28">#REF!</definedName>
    <definedName name="_c29">#REF!</definedName>
    <definedName name="_c3">#REF!</definedName>
    <definedName name="_c30">#REF!</definedName>
    <definedName name="_c31">#REF!</definedName>
    <definedName name="_c32">#REF!</definedName>
    <definedName name="_c33">#REF!</definedName>
    <definedName name="_c34">#REF!</definedName>
    <definedName name="_c35">#REF!</definedName>
    <definedName name="_c36">#REF!</definedName>
    <definedName name="_c37">#REF!</definedName>
    <definedName name="_c38">#REF!</definedName>
    <definedName name="_c39">#REF!</definedName>
    <definedName name="_c4">#REF!</definedName>
    <definedName name="_c40">#REF!</definedName>
    <definedName name="_c41">#REF!</definedName>
    <definedName name="_c5">#REF!</definedName>
    <definedName name="_c6">#REF!</definedName>
    <definedName name="_c7">#REF!</definedName>
    <definedName name="_c8">#REF!</definedName>
    <definedName name="_c9">#REF!</definedName>
    <definedName name="_cL1">#REF!</definedName>
    <definedName name="_h1">#REF!</definedName>
    <definedName name="_h10">#REF!</definedName>
    <definedName name="_h11">#REF!</definedName>
    <definedName name="_h12">#REF!</definedName>
    <definedName name="_h13">#REF!</definedName>
    <definedName name="_h14">#REF!</definedName>
    <definedName name="_h2">#REF!</definedName>
    <definedName name="_h3">#REF!</definedName>
    <definedName name="_h4">#REF!</definedName>
    <definedName name="_h5">#REF!</definedName>
    <definedName name="_h6">#REF!</definedName>
    <definedName name="_h7">#REF!</definedName>
    <definedName name="_h8">#REF!</definedName>
    <definedName name="_h9">#REF!</definedName>
    <definedName name="_j1">#REF!</definedName>
    <definedName name="_j10">#REF!</definedName>
    <definedName name="_j11">#REF!</definedName>
    <definedName name="_j12">#REF!</definedName>
    <definedName name="_j13">#REF!</definedName>
    <definedName name="_j14">#REF!</definedName>
    <definedName name="_j15">#REF!</definedName>
    <definedName name="_j16">#REF!</definedName>
    <definedName name="_j17">#REF!</definedName>
    <definedName name="_j18">#REF!</definedName>
    <definedName name="_j19">#REF!</definedName>
    <definedName name="_j2">#REF!</definedName>
    <definedName name="_j20">#REF!</definedName>
    <definedName name="_j21">#REF!</definedName>
    <definedName name="_j22">#REF!</definedName>
    <definedName name="_j23">#REF!</definedName>
    <definedName name="_j24">#REF!</definedName>
    <definedName name="_j25">#REF!</definedName>
    <definedName name="_j26">#REF!</definedName>
    <definedName name="_j27">#REF!</definedName>
    <definedName name="_j28">#REF!</definedName>
    <definedName name="_j29">#REF!</definedName>
    <definedName name="_j3">#REF!</definedName>
    <definedName name="_j30">#REF!</definedName>
    <definedName name="_j31">#REF!</definedName>
    <definedName name="_j32">#REF!</definedName>
    <definedName name="_j33">#REF!</definedName>
    <definedName name="_j34">#REF!</definedName>
    <definedName name="_j35">#REF!</definedName>
    <definedName name="_j36">#REF!</definedName>
    <definedName name="_j37">#REF!</definedName>
    <definedName name="_j38">#REF!</definedName>
    <definedName name="_j39">#REF!</definedName>
    <definedName name="_j4">#REF!</definedName>
    <definedName name="_j40">#REF!</definedName>
    <definedName name="_j41">#REF!</definedName>
    <definedName name="_j42">#REF!</definedName>
    <definedName name="_j43">#REF!</definedName>
    <definedName name="_j44">#REF!</definedName>
    <definedName name="_j45">#REF!</definedName>
    <definedName name="_j46">#REF!</definedName>
    <definedName name="_j47">#REF!</definedName>
    <definedName name="_j48">#REF!</definedName>
    <definedName name="_j49">#REF!</definedName>
    <definedName name="_j5">#REF!</definedName>
    <definedName name="_j50">#REF!</definedName>
    <definedName name="_j51">#REF!</definedName>
    <definedName name="_j52">#REF!</definedName>
    <definedName name="_j53">#REF!</definedName>
    <definedName name="_j54">#REF!</definedName>
    <definedName name="_j55">#REF!</definedName>
    <definedName name="_j56">#REF!</definedName>
    <definedName name="_j6">#REF!</definedName>
    <definedName name="_j7">#REF!</definedName>
    <definedName name="_j8">#REF!</definedName>
    <definedName name="_j9">#REF!</definedName>
    <definedName name="_m3">#REF!</definedName>
    <definedName name="_编制单位">#REF!</definedName>
    <definedName name="_编制人">#REF!</definedName>
    <definedName name="_编制日期">#REF!</definedName>
    <definedName name="_标准层高度【米】">#REF!</definedName>
    <definedName name="_单位工程">#REF!</definedName>
    <definedName name="_单位工程编号">#REF!</definedName>
    <definedName name="_单位工程名称">#REF!</definedName>
    <definedName name="_单项工程名称">#REF!</definedName>
    <definedName name="_地下室层数【0.00以下】">#REF!</definedName>
    <definedName name="_地下室总高度【米】">#REF!</definedName>
    <definedName name="_复核人">#REF!</definedName>
    <definedName name="_复核日期">#REF!</definedName>
    <definedName name="_工程编号">#REF!</definedName>
    <definedName name="_工程地址">#REF!</definedName>
    <definedName name="_工程类别">#REF!</definedName>
    <definedName name="_工程造价【大写】">#REF!</definedName>
    <definedName name="_工程造价【小写】">#REF!</definedName>
    <definedName name="_核减">#REF!</definedName>
    <definedName name="_基础类型">#REF!</definedName>
    <definedName name="_加密锁号码">#REF!</definedName>
    <definedName name="_建设单位">#REF!</definedName>
    <definedName name="_建设规模">#REF!</definedName>
    <definedName name="_建筑层数【0.00以上】">#REF!</definedName>
    <definedName name="_建筑面积【平方米】">#REF!</definedName>
    <definedName name="_建筑特征">#REF!</definedName>
    <definedName name="_建筑物总高度【米】">#REF!</definedName>
    <definedName name="_结构类型">#REF!</definedName>
    <definedName name="_经济指标">#REF!</definedName>
    <definedName name="_其中主体高度【米】">#REF!</definedName>
    <definedName name="_裙楼高度【米】">#REF!</definedName>
    <definedName name="_软件公司名称">#REF!</definedName>
    <definedName name="_软件公司识别码">#REF!</definedName>
    <definedName name="_审定造价">#REF!</definedName>
    <definedName name="_审核单位">#REF!</definedName>
    <definedName name="_审核复核人">#REF!</definedName>
    <definedName name="_审核人">#REF!</definedName>
    <definedName name="_审核日期">#REF!</definedName>
    <definedName name="_施工单位">#REF!</definedName>
    <definedName name="_首层高度【米】">#REF!</definedName>
    <definedName name="_送审造价">#REF!</definedName>
    <definedName name="_投标人">#REF!</definedName>
    <definedName name="_投标人法定代表人或其授权人">#REF!</definedName>
    <definedName name="_网卡Mac地址">#REF!</definedName>
    <definedName name="_项目编号">#REF!</definedName>
    <definedName name="_项目名称">#REF!</definedName>
    <definedName name="_造价咨询人">#REF!</definedName>
    <definedName name="_造价咨询人法定代表人或其授权人">#REF!</definedName>
    <definedName name="_招标人">#REF!</definedName>
    <definedName name="_招标人法定代表人或其授权人">#REF!</definedName>
    <definedName name="_中标价【大写】">#REF!</definedName>
    <definedName name="_中标价【小写】">#REF!</definedName>
    <definedName name="_专业类别">#REF!</definedName>
    <definedName name="_装饰要求">#REF!</definedName>
    <definedName name="_总层数">#REF!</definedName>
    <definedName name="_最大跨度【米】">#REF!</definedName>
    <definedName name="aa">[7]XL4Poppy!$C$39</definedName>
    <definedName name="data" localSheetId="2">#REF!</definedName>
    <definedName name="data" localSheetId="5">#REF!</definedName>
    <definedName name="data">#REF!</definedName>
    <definedName name="jhll">#REF!</definedName>
    <definedName name="jjf">#REF!</definedName>
    <definedName name="_xlnm.Print_Area" localSheetId="2">'100章'!$A$1:$F$11</definedName>
    <definedName name="_xlnm.Print_Area" localSheetId="3">'200章'!$A$1:$F$14</definedName>
    <definedName name="_xlnm.Print_Area" localSheetId="4">'300章'!$A$1:$F$23</definedName>
    <definedName name="_xlnm.Print_Area" localSheetId="5">'600章'!$A$1:$F$22</definedName>
    <definedName name="_xlnm.Print_Area" localSheetId="1">汇总表!$A$1:$E$13</definedName>
    <definedName name="_xlnm.Print_Area">#REF!</definedName>
    <definedName name="Print_Area_MI" localSheetId="2">#REF!</definedName>
    <definedName name="Print_Area_MI">#REF!</definedName>
    <definedName name="_xlnm.Print_Titles" localSheetId="2">'100章'!$3:$3</definedName>
    <definedName name="_xlnm.Print_Titles" localSheetId="3">'200章'!$1:$3</definedName>
    <definedName name="_xlnm.Print_Titles" localSheetId="4">'300章'!$1:$3</definedName>
    <definedName name="_xlnm.Print_Titles" localSheetId="5">'600章'!$1:$3</definedName>
    <definedName name="_xlnm.Print_Titles">#REF!</definedName>
    <definedName name="qtfy" localSheetId="2">#REF!</definedName>
    <definedName name="qtfy">#REF!</definedName>
    <definedName name="qtzjf">#REF!</definedName>
    <definedName name="ra">#REF!</definedName>
    <definedName name="rb">#REF!</definedName>
    <definedName name="rd">#REF!</definedName>
    <definedName name="rg">#REF!</definedName>
    <definedName name="rgf">#REF!</definedName>
    <definedName name="rgj">#REF!</definedName>
    <definedName name="sj">#REF!</definedName>
    <definedName name="Z_B77DF061_0BD5_11D3_874B_BB0ACCC01600_.wvu.PrintArea" hidden="1">#REF!</definedName>
    <definedName name="安装工程现场经费">#REF!</definedName>
    <definedName name="分解">[8]参数!$B$1</definedName>
    <definedName name="工程量清单表" localSheetId="2">#REF!</definedName>
    <definedName name="工程量清单表" localSheetId="5">#REF!</definedName>
    <definedName name="工程量清单表">#REF!</definedName>
    <definedName name="好" localSheetId="2">[9]参数!$B$1</definedName>
    <definedName name="好">[10]参数!$B$1</definedName>
    <definedName name="机电设备机械调整" localSheetId="2">#REF!</definedName>
    <definedName name="机电设备机械调整" localSheetId="5">#REF!</definedName>
    <definedName name="机电设备机械调整">#REF!</definedName>
    <definedName name="机电设备计划利润">#REF!</definedName>
    <definedName name="机电设备间接费">#REF!</definedName>
    <definedName name="机电设备其他费用">#REF!</definedName>
    <definedName name="机电设备其他直接费">#REF!</definedName>
    <definedName name="机电设备人工">#REF!</definedName>
    <definedName name="机电设备税金">#REF!</definedName>
    <definedName name="建筑物机械调整">#REF!</definedName>
    <definedName name="建筑物计划利润">#REF!</definedName>
    <definedName name="建筑物间接费">#REF!</definedName>
    <definedName name="建筑物其他费用">#REF!</definedName>
    <definedName name="建筑物其他直接费">#REF!</definedName>
    <definedName name="建筑物人工">#REF!</definedName>
    <definedName name="建筑物税金">#REF!</definedName>
    <definedName name="建筑物现场经费">#REF!</definedName>
    <definedName name="金属结构机械调整">#REF!</definedName>
    <definedName name="金属结构计划利润">#REF!</definedName>
    <definedName name="金属结构间接费">#REF!</definedName>
    <definedName name="金属结构其他费用">#REF!</definedName>
    <definedName name="金属结构其他直接费">#REF!</definedName>
    <definedName name="金属结构人工">#REF!</definedName>
    <definedName name="金属结构税金">#REF!</definedName>
    <definedName name="金属结构现场经费">#REF!</definedName>
    <definedName name="人工1">#REF!</definedName>
    <definedName name="人工a">#REF!</definedName>
    <definedName name="土方机械调整">#REF!</definedName>
    <definedName name="土方计划利润">#REF!</definedName>
    <definedName name="土方间接费">#REF!</definedName>
    <definedName name="土方其他费用">#REF!</definedName>
    <definedName name="土方其他直接费">#REF!</definedName>
    <definedName name="土方人工">#REF!</definedName>
    <definedName name="土方税金">#REF!</definedName>
    <definedName name="土方现场经费">#REF!</definedName>
    <definedName name="土人">#REF!</definedName>
    <definedName name="土人工">#REF!</definedName>
    <definedName name="未知" localSheetId="2">[3]材料!$H$21</definedName>
    <definedName name="未知">[4]材料!$H$21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21"/>
  <c r="F20"/>
  <c r="F11" i="27"/>
  <c r="F19" i="121"/>
  <c r="F18"/>
  <c r="F15"/>
  <c r="F12"/>
  <c r="F11"/>
  <c r="F10"/>
  <c r="F9"/>
  <c r="F6"/>
  <c r="F21" i="62"/>
  <c r="F20"/>
  <c r="F19"/>
  <c r="F17"/>
  <c r="F16"/>
  <c r="F15"/>
  <c r="F14"/>
  <c r="F11"/>
  <c r="F8"/>
  <c r="F6"/>
  <c r="F9" i="27"/>
  <c r="F8"/>
  <c r="F6"/>
  <c r="F10" i="122"/>
  <c r="F9"/>
  <c r="F23" i="62" l="1"/>
  <c r="D6" i="5" s="1"/>
  <c r="F14" i="27"/>
  <c r="D5" i="5" s="1"/>
  <c r="F22" i="121"/>
  <c r="D9" i="5" s="1"/>
  <c r="E6" i="122" l="1"/>
  <c r="F6" s="1"/>
  <c r="E8"/>
  <c r="F8" s="1"/>
  <c r="F11" l="1"/>
  <c r="D4" i="5" s="1"/>
  <c r="D11" s="1"/>
  <c r="D13" s="1"/>
  <c r="B5" i="123" s="1"/>
</calcChain>
</file>

<file path=xl/sharedStrings.xml><?xml version="1.0" encoding="utf-8"?>
<sst xmlns="http://schemas.openxmlformats.org/spreadsheetml/2006/main" count="247" uniqueCount="147">
  <si>
    <t>工程</t>
  </si>
  <si>
    <t>招标控制价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</si>
  <si>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</si>
  <si>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</si>
  <si>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</si>
  <si>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</si>
  <si>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</si>
  <si>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</si>
  <si>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</si>
  <si>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</si>
  <si>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</si>
  <si>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</si>
  <si>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</si>
  <si>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</si>
  <si>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</si>
  <si>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</si>
  <si>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</si>
  <si>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序号</t>
  </si>
  <si>
    <t>章次</t>
  </si>
  <si>
    <t>科目名称</t>
  </si>
  <si>
    <t>总金额（元）</t>
  </si>
  <si>
    <t>总则</t>
  </si>
  <si>
    <t>路基</t>
  </si>
  <si>
    <t>路面</t>
  </si>
  <si>
    <t>桥梁、涵洞</t>
  </si>
  <si>
    <t>0</t>
  </si>
  <si>
    <t>隧道（空）</t>
  </si>
  <si>
    <t>安全设施及预埋管线</t>
  </si>
  <si>
    <t>第100章至700章清单小计                                           （1＋2＋3＋4＋5＋6＋7）</t>
  </si>
  <si>
    <t>控制价报价（8+9）</t>
  </si>
  <si>
    <t xml:space="preserve"> 第100章  总  则</t>
  </si>
  <si>
    <t xml:space="preserve">                                                                </t>
  </si>
  <si>
    <t>子目号</t>
  </si>
  <si>
    <t>子目名称</t>
  </si>
  <si>
    <t>单位</t>
  </si>
  <si>
    <t>数量</t>
  </si>
  <si>
    <t>单价（元）</t>
  </si>
  <si>
    <t>合价（元）</t>
  </si>
  <si>
    <t>通则</t>
  </si>
  <si>
    <t>101-1</t>
  </si>
  <si>
    <t>保险费</t>
  </si>
  <si>
    <t>-a</t>
  </si>
  <si>
    <t>总额</t>
  </si>
  <si>
    <t>工程管理</t>
  </si>
  <si>
    <t>102-3</t>
  </si>
  <si>
    <t>104-1</t>
  </si>
  <si>
    <t>承包人驻地建设（固定价）</t>
  </si>
  <si>
    <t xml:space="preserve">小计    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</si>
  <si>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 第200章  路  基</t>
    </r>
  </si>
  <si>
    <t>202</t>
  </si>
  <si>
    <t>场地清理</t>
  </si>
  <si>
    <t/>
  </si>
  <si>
    <t>202-1</t>
  </si>
  <si>
    <t>清理与掘除</t>
  </si>
  <si>
    <t>m3</t>
  </si>
  <si>
    <t>18537.75</t>
  </si>
  <si>
    <t>202-2</t>
  </si>
  <si>
    <t>挖除旧路面</t>
  </si>
  <si>
    <t>8776.80</t>
  </si>
  <si>
    <t>-b</t>
  </si>
  <si>
    <t>99.58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</si>
  <si>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第300章  路  面</t>
    </r>
  </si>
  <si>
    <t>302</t>
  </si>
  <si>
    <t>302-1</t>
  </si>
  <si>
    <t>m2</t>
  </si>
  <si>
    <t>308</t>
  </si>
  <si>
    <t>308-2</t>
  </si>
  <si>
    <t>粘层（PC-3 阳离子改性乳化沥青）</t>
  </si>
  <si>
    <t>309</t>
  </si>
  <si>
    <t>热拌沥青混合料面层</t>
  </si>
  <si>
    <t>309-1</t>
  </si>
  <si>
    <t>312</t>
  </si>
  <si>
    <t>水泥混凝土面板</t>
  </si>
  <si>
    <t>312-1</t>
  </si>
  <si>
    <t>200mm厚C30砼</t>
  </si>
  <si>
    <t>旧板修复-200cm厚C30砼</t>
  </si>
  <si>
    <t>-c</t>
  </si>
  <si>
    <t>32cm宽抗裂贴</t>
  </si>
  <si>
    <t>m</t>
  </si>
  <si>
    <t>-d</t>
  </si>
  <si>
    <t>沥青灌缝</t>
  </si>
  <si>
    <t>312-2</t>
  </si>
  <si>
    <t>钢筋</t>
  </si>
  <si>
    <t>缩缝传力筋（φ14mm）</t>
  </si>
  <si>
    <t>kg</t>
  </si>
  <si>
    <t>缩缝传力筋（φ28mm）</t>
  </si>
  <si>
    <t>植筋（φ14mm）</t>
  </si>
  <si>
    <t>根</t>
  </si>
  <si>
    <t xml:space="preserve">   第600章  安全设施及预埋管线</t>
  </si>
  <si>
    <t>602</t>
  </si>
  <si>
    <t>护栏</t>
  </si>
  <si>
    <t>602-3</t>
  </si>
  <si>
    <t>路侧波形梁钢护栏</t>
  </si>
  <si>
    <t>604</t>
  </si>
  <si>
    <t>道路交通标志</t>
  </si>
  <si>
    <t>604-1</t>
  </si>
  <si>
    <t>套</t>
  </si>
  <si>
    <t>单立柱正方形标志板（80cm*80cm）</t>
  </si>
  <si>
    <t>-e</t>
  </si>
  <si>
    <t>604-2</t>
  </si>
  <si>
    <t>605</t>
  </si>
  <si>
    <t>道路交通标线</t>
  </si>
  <si>
    <t>605-1</t>
  </si>
  <si>
    <t>202-1-1</t>
    <phoneticPr fontId="59" type="noConversion"/>
  </si>
  <si>
    <t>清理现场（含绿植的砍伐及挖根；清除场地垃圾、废料、表土(腐殖土)；挖坑穴的回填、整平、压实；适用材料的装卸、移运、堆放及非适用材料的移运处
理；填前压实等工作）</t>
    <phoneticPr fontId="59" type="noConversion"/>
  </si>
  <si>
    <t>m3</t>
    <phoneticPr fontId="59" type="noConversion"/>
  </si>
  <si>
    <t>总额</t>
    <phoneticPr fontId="59" type="noConversion"/>
  </si>
  <si>
    <t>拆除旧路面（含挖除；装卸、移运处理；场地清理、平整等工作）</t>
    <phoneticPr fontId="59" type="noConversion"/>
  </si>
  <si>
    <t>挖方路基</t>
    <phoneticPr fontId="59" type="noConversion"/>
  </si>
  <si>
    <t>203-1</t>
    <phoneticPr fontId="59" type="noConversion"/>
  </si>
  <si>
    <t>路基挖方(含挖、装、运输、卸车；.填料分理、弃土；路床顶面 压实、路床清理等工作）</t>
    <phoneticPr fontId="59" type="noConversion"/>
  </si>
  <si>
    <t>m3</t>
    <phoneticPr fontId="59" type="noConversion"/>
  </si>
  <si>
    <t>50mm厚（AC-13C、玄武岩）改性沥青混凝土</t>
    <phoneticPr fontId="59" type="noConversion"/>
  </si>
  <si>
    <t>垫层</t>
    <phoneticPr fontId="59" type="noConversion"/>
  </si>
  <si>
    <t>碎石垫层（含检查、清除路基上的浮土、杂物，并洒水湿润；摊铺；整平、整型；洒水、碾压、整修等工作)</t>
    <phoneticPr fontId="59" type="noConversion"/>
  </si>
  <si>
    <t>透层、封层、黏层(含检查和清扫下承层；材料制备、运输；均匀喷洒并检验；初期养护等工作）</t>
    <phoneticPr fontId="59" type="noConversion"/>
  </si>
  <si>
    <t>沥青混凝土面层（含检查和清理下承层；改性沥青混合料生产、运输、摊铺、碾压、成型；接缝；初期养护等工作）</t>
    <phoneticPr fontId="59" type="noConversion"/>
  </si>
  <si>
    <t>基层（含检查、清除路基上的浮土、
杂物，并洒水湿润；模板制作、安装、拆除；混凝土运输、浇筑；表面划痕、养护等工作）</t>
    <phoneticPr fontId="59" type="noConversion"/>
  </si>
  <si>
    <t>m2</t>
    <phoneticPr fontId="59" type="noConversion"/>
  </si>
  <si>
    <t>波形梁护栏;1、Gr-B-2E波形热镀锌护栏 , 2、工作内容：1、2100长φ114*4.5路侧标准钢立柱，310*85*3钢质二波形护栏板，具体详设计图纸 , 3、基础混凝土浇筑等</t>
    <phoneticPr fontId="59" type="noConversion"/>
  </si>
  <si>
    <t>道路交通标志（含土方开挖、回填、基础浇筑、模板按拆、钢筋绑扎、安装立柱、标志牌等全部相关费用）</t>
    <phoneticPr fontId="59" type="noConversion"/>
  </si>
  <si>
    <t>单立柱等边三角形标志板;1、3100mm长φ76*4mm镀锌喷塑钢管立杆制安 , 2、A70cm1.5厚3003铝合金板制安（含折边、贴IV级反光标志膜、图案内容详设计）</t>
    <phoneticPr fontId="59" type="noConversion"/>
  </si>
  <si>
    <t>单立柱倒三角形标志板;1、33300mm长φ89*4mm镀锌喷塑钢管立杆制安 , 2、A70cm1.5厚3003铝合金板制安（含折边、贴IV级反光标志膜、图案内容详设计）</t>
    <phoneticPr fontId="59" type="noConversion"/>
  </si>
  <si>
    <t>单立柱圆形标志板;1、2970mm长φ76*4mm镀锌喷塑钢管立杆制安 , 2、D60cm1.5厚3003铝合金板制安（含折边、贴IV级反光标志膜、图案内容详设计）</t>
    <phoneticPr fontId="59" type="noConversion"/>
  </si>
  <si>
    <t>双柱式交通标志道路交通标志（含土方开挖、回填、基础浇筑、模板按拆、钢筋绑扎、安装立柱、标志牌等全部相关费用）</t>
    <phoneticPr fontId="59" type="noConversion"/>
  </si>
  <si>
    <t>双立柱矩形标志板;1、2700mm长φ159*8mm镀锌喷塑钢管立杆制安 , 2、216cm*80cm*1.5mm厚3003铝合金板制安（含折边、贴IV级反光标志膜、图案内容详设计）</t>
    <phoneticPr fontId="59" type="noConversion"/>
  </si>
  <si>
    <t>热熔型涂料路面标线（含路面清扫；刮涂底油，涂料加热溶解,喷(刮)标线，撒布玻璃珠反光标线，初期养护等工作）</t>
    <phoneticPr fontId="59" type="noConversion"/>
  </si>
  <si>
    <t>65</t>
    <phoneticPr fontId="59" type="noConversion"/>
  </si>
  <si>
    <t>热熔型涂料路面箭头（各类箭头综合）</t>
    <phoneticPr fontId="59" type="noConversion"/>
  </si>
  <si>
    <t>热熔型涂料路面标线</t>
    <phoneticPr fontId="59" type="noConversion"/>
  </si>
  <si>
    <t>热熔减速让行倒三角</t>
    <phoneticPr fontId="59" type="noConversion"/>
  </si>
  <si>
    <t>个</t>
    <phoneticPr fontId="59" type="noConversion"/>
  </si>
  <si>
    <t>5</t>
    <phoneticPr fontId="59" type="noConversion"/>
  </si>
  <si>
    <r>
      <t>-</t>
    </r>
    <r>
      <rPr>
        <sz val="10"/>
        <rFont val="宋体"/>
        <family val="3"/>
        <charset val="134"/>
      </rPr>
      <t>c</t>
    </r>
    <phoneticPr fontId="59" type="noConversion"/>
  </si>
  <si>
    <t>暂列金额</t>
    <phoneticPr fontId="59" type="noConversion"/>
  </si>
  <si>
    <t>绿化及环境保护设施</t>
    <phoneticPr fontId="59" type="noConversion"/>
  </si>
  <si>
    <r>
      <t xml:space="preserve"> 保险费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charset val="134"/>
      </rPr>
      <t>建筑工程一切险及第三者责任险（总额控制、凭票结算）</t>
    </r>
    <phoneticPr fontId="59" type="noConversion"/>
  </si>
  <si>
    <t>安全生产费用</t>
    <phoneticPr fontId="59" type="noConversion"/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</si>
  <si>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  <phoneticPr fontId="59" type="noConversion"/>
  </si>
  <si>
    <t>沙湖村农村道路（后溪桥至沙丰桥）提升改造项目 工程控制价汇总表</t>
    <phoneticPr fontId="59" type="noConversion"/>
  </si>
  <si>
    <t>沙湖村农村道路（后溪桥至沙丰桥）提升改造项目 程</t>
    <phoneticPr fontId="59" type="noConversion"/>
  </si>
  <si>
    <t>警示柱（直径120mm、长度1200mm）</t>
    <phoneticPr fontId="59" type="noConversion"/>
  </si>
  <si>
    <t>拆除碎石基层（原破损基层）</t>
    <phoneticPr fontId="59" type="noConversion"/>
  </si>
  <si>
    <t>100mm厚级配碎石垫层</t>
    <phoneticPr fontId="59" type="noConversion"/>
  </si>
  <si>
    <t>180</t>
    <phoneticPr fontId="59" type="noConversion"/>
  </si>
  <si>
    <t>160</t>
    <phoneticPr fontId="59" type="noConversion"/>
  </si>
  <si>
    <t>贰佰陆拾万零贰仟捌佰零柒元贰角肆分</t>
    <phoneticPr fontId="59" type="noConversion"/>
  </si>
</sst>
</file>

<file path=xl/styles.xml><?xml version="1.0" encoding="utf-8"?>
<styleSheet xmlns="http://schemas.openxmlformats.org/spreadsheetml/2006/main">
  <numFmts count="9">
    <numFmt numFmtId="176" formatCode="_ &quot;￥&quot;* #,##0.00_ ;_ &quot;￥&quot;* \-#,##0.00_ ;_ &quot;￥&quot;* &quot;-&quot;??_ ;_ @_ "/>
    <numFmt numFmtId="177" formatCode="#."/>
    <numFmt numFmtId="178" formatCode="_-&quot;￥&quot;* #,##0.00_-;\-&quot;￥&quot;* #,##0.00_-;_-&quot;￥&quot;* &quot;-&quot;??_-;_-@_-"/>
    <numFmt numFmtId="179" formatCode="_ \¥* #,##0.00_ ;_ \¥* \-#,##0.00_ ;_ \¥* &quot;-&quot;??_ ;_ @_ "/>
    <numFmt numFmtId="180" formatCode="0.00_);[Red]\(0.00\)"/>
    <numFmt numFmtId="181" formatCode="0.00_ "/>
    <numFmt numFmtId="182" formatCode="0.00;[Red]0.00"/>
    <numFmt numFmtId="183" formatCode="0_);[Red]\(0\)"/>
    <numFmt numFmtId="184" formatCode="[DBNum2][$RMB]General;[Red][DBNum2][$RMB]General"/>
  </numFmts>
  <fonts count="63">
    <font>
      <sz val="12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color indexed="8"/>
      <name val="宋体"/>
      <charset val="134"/>
    </font>
    <font>
      <sz val="10"/>
      <color rgb="FF0000CC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0"/>
      <name val="Arial"/>
      <family val="2"/>
    </font>
    <font>
      <b/>
      <sz val="20"/>
      <color indexed="8"/>
      <name val="黑体"/>
      <charset val="134"/>
    </font>
    <font>
      <sz val="10"/>
      <color indexed="8"/>
      <name val="宋体"/>
      <charset val="134"/>
    </font>
    <font>
      <b/>
      <sz val="10"/>
      <color indexed="8"/>
      <name val="黑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0"/>
      <color indexed="20"/>
      <name val="宋体"/>
      <charset val="134"/>
    </font>
    <font>
      <sz val="12"/>
      <color indexed="20"/>
      <name val="Times New Roman"/>
      <family val="1"/>
    </font>
    <font>
      <sz val="11"/>
      <color indexed="20"/>
      <name val="Times New Roman"/>
      <family val="1"/>
    </font>
    <font>
      <sz val="11"/>
      <color indexed="20"/>
      <name val="新細明體"/>
      <family val="1"/>
    </font>
    <font>
      <sz val="12"/>
      <color indexed="8"/>
      <name val="宋体"/>
      <charset val="134"/>
    </font>
    <font>
      <sz val="10"/>
      <color rgb="FF000000"/>
      <name val="Times New Roman"/>
      <family val="1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0"/>
      <color indexed="17"/>
      <name val="宋体"/>
      <charset val="134"/>
    </font>
    <font>
      <sz val="12"/>
      <color indexed="17"/>
      <name val="Times New Roman"/>
      <family val="1"/>
    </font>
    <font>
      <sz val="11"/>
      <color indexed="17"/>
      <name val="Times New Roman"/>
      <family val="1"/>
    </font>
    <font>
      <sz val="11"/>
      <color indexed="17"/>
      <name val="新細明體"/>
      <family val="1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Courier"/>
      <family val="3"/>
    </font>
    <font>
      <sz val="10"/>
      <name val="Helv"/>
      <family val="2"/>
    </font>
    <font>
      <sz val="9"/>
      <name val="宋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6"/>
      <name val="宋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7">
    <xf numFmtId="0" fontId="0" fillId="0" borderId="0"/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177" fontId="20" fillId="0" borderId="0">
      <protection locked="0"/>
    </xf>
    <xf numFmtId="177" fontId="21" fillId="0" borderId="0">
      <protection locked="0"/>
    </xf>
    <xf numFmtId="38" fontId="22" fillId="23" borderId="0" applyNumberFormat="0" applyBorder="0" applyAlignment="0" applyProtection="0"/>
    <xf numFmtId="10" fontId="22" fillId="2" borderId="5" applyNumberFormat="0" applyBorder="0" applyAlignment="0" applyProtection="0"/>
    <xf numFmtId="0" fontId="23" fillId="0" borderId="0"/>
    <xf numFmtId="0" fontId="24" fillId="0" borderId="0"/>
    <xf numFmtId="10" fontId="25" fillId="0" borderId="0" applyFont="0" applyFill="0" applyBorder="0" applyAlignment="0" applyProtection="0"/>
    <xf numFmtId="49" fontId="26" fillId="2" borderId="0">
      <alignment horizontal="center" vertical="center"/>
    </xf>
    <xf numFmtId="49" fontId="27" fillId="2" borderId="0">
      <alignment horizontal="left" vertical="top"/>
    </xf>
    <xf numFmtId="49" fontId="27" fillId="2" borderId="0">
      <alignment horizontal="right" vertical="top"/>
    </xf>
    <xf numFmtId="49" fontId="28" fillId="2" borderId="0">
      <alignment horizontal="center" vertical="center"/>
    </xf>
    <xf numFmtId="49" fontId="27" fillId="2" borderId="0">
      <alignment horizontal="center" vertical="center"/>
    </xf>
    <xf numFmtId="49" fontId="27" fillId="2" borderId="0">
      <alignment horizontal="left" vertical="center"/>
    </xf>
    <xf numFmtId="49" fontId="27" fillId="2" borderId="0">
      <alignment horizontal="right" vertical="center"/>
    </xf>
    <xf numFmtId="9" fontId="2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29" fillId="0" borderId="0"/>
    <xf numFmtId="0" fontId="40" fillId="0" borderId="0">
      <alignment vertical="center"/>
    </xf>
    <xf numFmtId="0" fontId="41" fillId="0" borderId="0"/>
    <xf numFmtId="0" fontId="18" fillId="0" borderId="0">
      <alignment vertical="center"/>
    </xf>
    <xf numFmtId="0" fontId="42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49" fillId="23" borderId="22" applyNumberFormat="0" applyAlignment="0" applyProtection="0">
      <alignment vertical="center"/>
    </xf>
    <xf numFmtId="0" fontId="50" fillId="25" borderId="23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23" borderId="25" applyNumberFormat="0" applyAlignment="0" applyProtection="0">
      <alignment vertical="center"/>
    </xf>
    <xf numFmtId="0" fontId="56" fillId="9" borderId="22" applyNumberFormat="0" applyAlignment="0" applyProtection="0">
      <alignment vertical="center"/>
    </xf>
    <xf numFmtId="0" fontId="57" fillId="0" borderId="0"/>
    <xf numFmtId="0" fontId="58" fillId="0" borderId="0"/>
    <xf numFmtId="0" fontId="10" fillId="11" borderId="26" applyNumberFormat="0" applyFont="0" applyAlignment="0" applyProtection="0">
      <alignment vertical="center"/>
    </xf>
  </cellStyleXfs>
  <cellXfs count="16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80" fontId="6" fillId="0" borderId="3" xfId="0" applyNumberFormat="1" applyFont="1" applyBorder="1" applyAlignment="1">
      <alignment horizontal="center" vertical="center" wrapText="1"/>
    </xf>
    <xf numFmtId="180" fontId="6" fillId="0" borderId="3" xfId="55" applyNumberFormat="1" applyFont="1" applyBorder="1" applyAlignment="1">
      <alignment horizontal="center" vertical="center" wrapText="1"/>
    </xf>
    <xf numFmtId="181" fontId="6" fillId="0" borderId="3" xfId="55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180" fontId="1" fillId="0" borderId="5" xfId="0" applyNumberFormat="1" applyFont="1" applyBorder="1" applyAlignment="1">
      <alignment horizontal="center" vertical="center"/>
    </xf>
    <xf numFmtId="181" fontId="1" fillId="0" borderId="5" xfId="0" applyNumberFormat="1" applyFont="1" applyBorder="1" applyAlignment="1">
      <alignment horizontal="center" vertical="center"/>
    </xf>
    <xf numFmtId="182" fontId="1" fillId="0" borderId="5" xfId="0" applyNumberFormat="1" applyFont="1" applyBorder="1" applyAlignment="1">
      <alignment horizontal="center" vertical="center"/>
    </xf>
    <xf numFmtId="0" fontId="5" fillId="0" borderId="4" xfId="55" applyFont="1" applyBorder="1" applyAlignment="1">
      <alignment horizontal="center" vertical="center" wrapText="1"/>
    </xf>
    <xf numFmtId="0" fontId="5" fillId="0" borderId="5" xfId="55" applyFont="1" applyBorder="1" applyAlignment="1">
      <alignment horizontal="left" vertical="center" wrapText="1"/>
    </xf>
    <xf numFmtId="0" fontId="5" fillId="0" borderId="5" xfId="55" applyFont="1" applyBorder="1" applyAlignment="1">
      <alignment horizontal="center" vertical="center" wrapText="1"/>
    </xf>
    <xf numFmtId="0" fontId="5" fillId="0" borderId="4" xfId="55" applyFont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82" fontId="6" fillId="0" borderId="8" xfId="0" applyNumberFormat="1" applyFont="1" applyBorder="1" applyAlignment="1">
      <alignment horizontal="center" vertical="center"/>
    </xf>
    <xf numFmtId="181" fontId="6" fillId="0" borderId="8" xfId="0" applyNumberFormat="1" applyFont="1" applyBorder="1" applyAlignment="1">
      <alignment horizontal="center" vertical="center"/>
    </xf>
    <xf numFmtId="182" fontId="6" fillId="0" borderId="10" xfId="0" applyNumberFormat="1" applyFont="1" applyBorder="1" applyAlignment="1">
      <alignment horizontal="center" vertical="center"/>
    </xf>
    <xf numFmtId="181" fontId="6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80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180" fontId="0" fillId="0" borderId="0" xfId="0" applyNumberFormat="1"/>
    <xf numFmtId="181" fontId="0" fillId="0" borderId="0" xfId="0" applyNumberFormat="1"/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 vertical="center"/>
    </xf>
    <xf numFmtId="181" fontId="5" fillId="0" borderId="5" xfId="0" applyNumberFormat="1" applyFont="1" applyBorder="1" applyAlignment="1">
      <alignment horizontal="center" vertical="center"/>
    </xf>
    <xf numFmtId="182" fontId="5" fillId="0" borderId="5" xfId="0" applyNumberFormat="1" applyFont="1" applyBorder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left"/>
    </xf>
    <xf numFmtId="183" fontId="0" fillId="0" borderId="0" xfId="0" applyNumberFormat="1"/>
    <xf numFmtId="0" fontId="0" fillId="0" borderId="0" xfId="0" applyAlignment="1">
      <alignment horizontal="center" vertical="center"/>
    </xf>
    <xf numFmtId="183" fontId="6" fillId="0" borderId="3" xfId="5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83" fontId="5" fillId="0" borderId="5" xfId="0" applyNumberFormat="1" applyFont="1" applyBorder="1" applyAlignment="1">
      <alignment horizontal="center" vertical="center" wrapText="1"/>
    </xf>
    <xf numFmtId="181" fontId="5" fillId="0" borderId="5" xfId="0" applyNumberFormat="1" applyFont="1" applyBorder="1" applyAlignment="1">
      <alignment horizontal="center" vertical="center" wrapText="1"/>
    </xf>
    <xf numFmtId="182" fontId="6" fillId="0" borderId="8" xfId="0" applyNumberFormat="1" applyFont="1" applyBorder="1" applyAlignment="1">
      <alignment horizontal="center" vertical="center" wrapText="1"/>
    </xf>
    <xf numFmtId="181" fontId="6" fillId="0" borderId="8" xfId="0" applyNumberFormat="1" applyFont="1" applyBorder="1" applyAlignment="1">
      <alignment horizontal="center" vertical="center" wrapText="1"/>
    </xf>
    <xf numFmtId="182" fontId="6" fillId="0" borderId="10" xfId="0" applyNumberFormat="1" applyFont="1" applyBorder="1" applyAlignment="1">
      <alignment horizontal="center" vertical="center" wrapText="1"/>
    </xf>
    <xf numFmtId="181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80" fontId="5" fillId="0" borderId="0" xfId="0" applyNumberFormat="1" applyFont="1" applyAlignment="1">
      <alignment horizontal="center" vertical="center" wrapText="1"/>
    </xf>
    <xf numFmtId="183" fontId="5" fillId="0" borderId="0" xfId="0" applyNumberFormat="1" applyFont="1" applyAlignment="1">
      <alignment horizontal="center" vertical="center" wrapText="1"/>
    </xf>
    <xf numFmtId="0" fontId="9" fillId="0" borderId="0" xfId="55" applyFont="1"/>
    <xf numFmtId="0" fontId="10" fillId="0" borderId="0" xfId="55"/>
    <xf numFmtId="0" fontId="10" fillId="0" borderId="0" xfId="55" applyAlignment="1">
      <alignment horizontal="center"/>
    </xf>
    <xf numFmtId="183" fontId="10" fillId="0" borderId="0" xfId="55" applyNumberFormat="1" applyAlignment="1">
      <alignment horizontal="center"/>
    </xf>
    <xf numFmtId="0" fontId="5" fillId="0" borderId="0" xfId="55" applyFont="1" applyAlignment="1">
      <alignment horizontal="left" vertical="center"/>
    </xf>
    <xf numFmtId="0" fontId="6" fillId="0" borderId="2" xfId="55" applyFont="1" applyBorder="1" applyAlignment="1">
      <alignment horizontal="center" vertical="center"/>
    </xf>
    <xf numFmtId="0" fontId="6" fillId="0" borderId="3" xfId="55" applyFont="1" applyBorder="1" applyAlignment="1">
      <alignment horizontal="center" vertical="center" wrapText="1"/>
    </xf>
    <xf numFmtId="0" fontId="6" fillId="0" borderId="3" xfId="55" applyFont="1" applyBorder="1" applyAlignment="1">
      <alignment horizontal="center" vertical="center"/>
    </xf>
    <xf numFmtId="0" fontId="6" fillId="0" borderId="0" xfId="55" applyFont="1" applyAlignment="1">
      <alignment horizontal="lef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55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center" vertical="center"/>
    </xf>
    <xf numFmtId="180" fontId="6" fillId="0" borderId="11" xfId="55" applyNumberFormat="1" applyFont="1" applyBorder="1" applyAlignment="1">
      <alignment horizontal="center" vertical="center" wrapText="1"/>
    </xf>
    <xf numFmtId="183" fontId="6" fillId="0" borderId="11" xfId="55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182" fontId="5" fillId="0" borderId="5" xfId="55" applyNumberFormat="1" applyFont="1" applyBorder="1" applyAlignment="1">
      <alignment horizontal="center" vertical="center" wrapText="1"/>
    </xf>
    <xf numFmtId="183" fontId="5" fillId="0" borderId="5" xfId="55" applyNumberFormat="1" applyFont="1" applyBorder="1" applyAlignment="1">
      <alignment horizontal="center" vertical="center" wrapText="1"/>
    </xf>
    <xf numFmtId="0" fontId="5" fillId="0" borderId="8" xfId="55" applyFont="1" applyBorder="1" applyAlignment="1">
      <alignment horizontal="center" vertical="center" wrapText="1"/>
    </xf>
    <xf numFmtId="182" fontId="5" fillId="0" borderId="8" xfId="55" applyNumberFormat="1" applyFont="1" applyBorder="1" applyAlignment="1">
      <alignment horizontal="center" vertical="center" wrapText="1"/>
    </xf>
    <xf numFmtId="182" fontId="6" fillId="0" borderId="10" xfId="55" applyNumberFormat="1" applyFont="1" applyBorder="1" applyAlignment="1">
      <alignment horizontal="center" vertical="center" wrapText="1"/>
    </xf>
    <xf numFmtId="0" fontId="5" fillId="0" borderId="0" xfId="55" applyFont="1"/>
    <xf numFmtId="183" fontId="6" fillId="0" borderId="3" xfId="0" applyNumberFormat="1" applyFont="1" applyBorder="1" applyAlignment="1">
      <alignment horizontal="center" vertical="center"/>
    </xf>
    <xf numFmtId="183" fontId="6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83" fontId="5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182" fontId="5" fillId="0" borderId="10" xfId="0" applyNumberFormat="1" applyFont="1" applyBorder="1" applyAlignment="1">
      <alignment horizontal="center" vertical="center"/>
    </xf>
    <xf numFmtId="183" fontId="5" fillId="0" borderId="14" xfId="0" applyNumberFormat="1" applyFont="1" applyBorder="1" applyAlignment="1">
      <alignment horizontal="center" vertical="center"/>
    </xf>
    <xf numFmtId="183" fontId="5" fillId="0" borderId="0" xfId="0" applyNumberFormat="1" applyFont="1" applyAlignment="1">
      <alignment horizontal="center" vertical="center"/>
    </xf>
    <xf numFmtId="49" fontId="0" fillId="0" borderId="0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left" wrapText="1"/>
    </xf>
    <xf numFmtId="0" fontId="13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center" wrapText="1"/>
    </xf>
    <xf numFmtId="0" fontId="16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center" wrapText="1"/>
    </xf>
    <xf numFmtId="0" fontId="17" fillId="0" borderId="15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horizontal="left" wrapText="1"/>
    </xf>
    <xf numFmtId="0" fontId="17" fillId="0" borderId="15" xfId="0" applyNumberFormat="1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 wrapText="1"/>
    </xf>
    <xf numFmtId="31" fontId="17" fillId="0" borderId="0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80" fontId="5" fillId="0" borderId="8" xfId="0" applyNumberFormat="1" applyFont="1" applyBorder="1" applyAlignment="1">
      <alignment horizontal="center" vertical="center" wrapText="1"/>
    </xf>
    <xf numFmtId="181" fontId="5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181" fontId="1" fillId="0" borderId="8" xfId="0" applyNumberFormat="1" applyFont="1" applyBorder="1" applyAlignment="1">
      <alignment horizontal="center" vertical="center"/>
    </xf>
    <xf numFmtId="49" fontId="60" fillId="0" borderId="7" xfId="55" applyNumberFormat="1" applyFont="1" applyBorder="1" applyAlignment="1">
      <alignment horizontal="center" vertical="center"/>
    </xf>
    <xf numFmtId="0" fontId="60" fillId="0" borderId="5" xfId="0" applyFont="1" applyBorder="1" applyAlignment="1">
      <alignment horizontal="center" vertical="center"/>
    </xf>
    <xf numFmtId="0" fontId="60" fillId="3" borderId="5" xfId="0" applyFont="1" applyFill="1" applyBorder="1" applyAlignment="1" applyProtection="1">
      <alignment horizontal="left" vertical="center" wrapText="1"/>
    </xf>
    <xf numFmtId="0" fontId="60" fillId="0" borderId="5" xfId="55" applyFont="1" applyBorder="1" applyAlignment="1">
      <alignment horizontal="left" vertical="center" wrapText="1"/>
    </xf>
    <xf numFmtId="0" fontId="62" fillId="0" borderId="15" xfId="0" applyNumberFormat="1" applyFont="1" applyFill="1" applyBorder="1" applyAlignment="1">
      <alignment horizontal="center" wrapText="1"/>
    </xf>
    <xf numFmtId="0" fontId="11" fillId="0" borderId="15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181" fontId="11" fillId="0" borderId="15" xfId="0" applyNumberFormat="1" applyFont="1" applyFill="1" applyBorder="1" applyAlignment="1">
      <alignment horizontal="left" wrapText="1"/>
    </xf>
    <xf numFmtId="184" fontId="11" fillId="0" borderId="16" xfId="0" applyNumberFormat="1" applyFont="1" applyFill="1" applyBorder="1" applyAlignment="1">
      <alignment horizontal="left" shrinkToFit="1"/>
    </xf>
    <xf numFmtId="0" fontId="17" fillId="0" borderId="15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 wrapText="1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0" xfId="55" applyFont="1" applyAlignment="1">
      <alignment horizontal="center" vertical="center"/>
    </xf>
    <xf numFmtId="0" fontId="5" fillId="0" borderId="1" xfId="55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81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81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</cellXfs>
  <cellStyles count="87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20% - 着色 3 2" xfId="7"/>
    <cellStyle name="20% - 着色 4 2" xfId="8"/>
    <cellStyle name="20% - 着色 5 2" xfId="9"/>
    <cellStyle name="20% - 着色 6 2" xfId="10"/>
    <cellStyle name="40% - 强调文字颜色 1 2" xfId="11"/>
    <cellStyle name="40% - 强调文字颜色 2 2" xfId="12"/>
    <cellStyle name="40% - 强调文字颜色 3 2" xfId="13"/>
    <cellStyle name="40% - 强调文字颜色 6 2" xfId="14"/>
    <cellStyle name="40% - 着色 4 2" xfId="15"/>
    <cellStyle name="60% - 强调文字颜色 1 2" xfId="16"/>
    <cellStyle name="60% - 强调文字颜色 2 2" xfId="17"/>
    <cellStyle name="60% - 强调文字颜色 3 2" xfId="18"/>
    <cellStyle name="60% - 强调文字颜色 4 2" xfId="19"/>
    <cellStyle name="60% - 强调文字颜色 5 2" xfId="20"/>
    <cellStyle name="60% - 强调文字颜色 6 2" xfId="21"/>
    <cellStyle name="60% - 着色 1 2" xfId="22"/>
    <cellStyle name="60% - 着色 2 2" xfId="23"/>
    <cellStyle name="60% - 着色 3 2" xfId="24"/>
    <cellStyle name="60% - 着色 4 2" xfId="25"/>
    <cellStyle name="60% - 着色 6 2" xfId="26"/>
    <cellStyle name="F2" xfId="27"/>
    <cellStyle name="F4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S1-0" xfId="34"/>
    <cellStyle name="S1-1" xfId="35"/>
    <cellStyle name="S1-2" xfId="36"/>
    <cellStyle name="S1-3" xfId="37"/>
    <cellStyle name="S1-4" xfId="38"/>
    <cellStyle name="S1-5" xfId="39"/>
    <cellStyle name="S1-6" xfId="40"/>
    <cellStyle name="百分比 2" xfId="41"/>
    <cellStyle name="百分比 2 2" xfId="42"/>
    <cellStyle name="标题 1 2" xfId="43"/>
    <cellStyle name="标题 10" xfId="44"/>
    <cellStyle name="标题 2 2" xfId="45"/>
    <cellStyle name="标题 3 2" xfId="46"/>
    <cellStyle name="标题 4 2" xfId="47"/>
    <cellStyle name="差 2" xfId="48"/>
    <cellStyle name="差_第200章_1" xfId="49"/>
    <cellStyle name="差_各建筑物估算及年度计划" xfId="50"/>
    <cellStyle name="差_环保费用估算（定稿）" xfId="51"/>
    <cellStyle name="差_刘老涧二站概算0811" xfId="52"/>
    <cellStyle name="差_新孟河金武路桥段河道工程量清单" xfId="53"/>
    <cellStyle name="差_影响处理工程（定稿）" xfId="54"/>
    <cellStyle name="常规" xfId="0" builtinId="0"/>
    <cellStyle name="常规 10" xfId="55"/>
    <cellStyle name="常规 19 4 2" xfId="56"/>
    <cellStyle name="常规 2" xfId="57"/>
    <cellStyle name="常规 2 23 2 2" xfId="58"/>
    <cellStyle name="常规 30 2" xfId="59"/>
    <cellStyle name="常规 7 2" xfId="60"/>
    <cellStyle name="好 2" xfId="61"/>
    <cellStyle name="好_第200章_1" xfId="62"/>
    <cellStyle name="好_各建筑物估算及年度计划" xfId="63"/>
    <cellStyle name="好_环保费用估算（定稿）" xfId="64"/>
    <cellStyle name="好_刘老涧二站概算0811" xfId="65"/>
    <cellStyle name="好_新孟河金武路桥段河道工程量清单 2" xfId="66"/>
    <cellStyle name="好_影响处理工程（定稿） 2" xfId="67"/>
    <cellStyle name="汇总 2 10 2 2" xfId="68"/>
    <cellStyle name="货币 2 2" xfId="69"/>
    <cellStyle name="货币 2 2 2" xfId="70"/>
    <cellStyle name="货币 4" xfId="71"/>
    <cellStyle name="计算 2 10 2 2" xfId="72"/>
    <cellStyle name="检查单元格 2 10 2 2" xfId="73"/>
    <cellStyle name="解释性文本 2 10 2 2" xfId="74"/>
    <cellStyle name="警告文本 2 10 2 2" xfId="75"/>
    <cellStyle name="链接单元格 2 10 2 2" xfId="76"/>
    <cellStyle name="强调文字颜色 1 2 10 2 2" xfId="77"/>
    <cellStyle name="强调文字颜色 2 2 10 2 2" xfId="78"/>
    <cellStyle name="强调文字颜色 3 2 10 2 2" xfId="79"/>
    <cellStyle name="强调文字颜色 6 2 10 2 2" xfId="80"/>
    <cellStyle name="适中 2 10 2 2" xfId="81"/>
    <cellStyle name="输出 2 10 2 2" xfId="82"/>
    <cellStyle name="输入 2 10 2 2" xfId="83"/>
    <cellStyle name="未定义 2" xfId="84"/>
    <cellStyle name="样式 1 2" xfId="85"/>
    <cellStyle name="注释 2 10 2 2" xfId="86"/>
  </cellStyles>
  <dxfs count="0"/>
  <tableStyles count="0" defaultTableStyle="TableStyleMedium9" defaultPivotStyle="PivotStyleLight16"/>
  <colors>
    <mruColors>
      <color rgb="FFFFFF99"/>
      <color rgb="FF0000FF"/>
      <color rgb="FF00FF00"/>
      <color rgb="FF99FFCC"/>
      <color rgb="FFCCFFCC"/>
      <color rgb="FF00FFFF"/>
      <color rgb="FFFFCC99"/>
      <color rgb="FF66FF33"/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" name="Text Box 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" name="Text Box 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" name="Text Box 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" name="Text Box 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" name="Text Box 1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" name="Text Box 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" name="Text Box 1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" name="Text Box 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" name="Text Box 2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" name="Text Box 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" name="Text Box 3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4" name="Text Box 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5" name="Text Box 3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6" name="Text Box 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7" name="Text Box 3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8" name="Text Box 4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9" name="Text Box 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0" name="Text Box 4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1" name="Text Box 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2" name="Text Box 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3" name="Text Box 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4" name="Text Box 5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5" name="Text Box 5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6" name="Text Box 6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7" name="Text Box 6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8" name="Text Box 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9" name="Text Box 6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0" name="Text Box 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1" name="Text Box 7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2" name="Text Box 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3" name="Text Box 7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4" name="Text Box 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5" name="Text Box 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6" name="Text Box 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7" name="Text Box 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8" name="Text Box 8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9" name="Text Box 8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0" name="Text Box 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1" name="Text Box 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2" name="Text Box 1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3" name="Text Box 1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4" name="Text Box 1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5" name="Text Box 1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6" name="Text Box 1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7" name="Text Box 1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8" name="Text Box 1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9" name="Text Box 1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0" name="Text Box 11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1" name="Text Box 1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2" name="Text Box 1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3" name="Text Box 12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4" name="Text Box 1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5" name="Text Box 1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6" name="Text Box 1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7" name="Text Box 1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8" name="Text Box 1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9" name="Text Box 1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0" name="Text Box 1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1" name="Text Box 1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2" name="Text Box 1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3" name="Text Box 14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4" name="Text Box 1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5" name="Text Box 14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6" name="Text Box 1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7" name="Text Box 14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8" name="Text Box 16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9" name="Text Box 16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0" name="Text Box 16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1" name="Text Box 1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2" name="Text Box 16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3" name="Text Box 1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4" name="Text Box 17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5" name="Text Box 1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6" name="Text Box 1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7" name="Text Box 1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8" name="Text Box 1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9" name="Text Box 1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0" name="Text Box 1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1" name="Text Box 1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2" name="Text Box 1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3" name="Text Box 19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4" name="Text Box 19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5" name="Text Box 19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6" name="Text Box 20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7" name="Text Box 20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8" name="Text Box 20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9" name="Text Box 2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0" name="Text Box 21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1" name="Text Box 2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2" name="Text Box 21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3" name="Text Box 2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4" name="Text Box 22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5" name="Text Box 2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6" name="Text Box 22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7" name="Text Box 2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8" name="Text Box 23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9" name="Text Box 2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0" name="Text Box 23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1" name="Text Box 2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2" name="Text Box 23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3" name="Text Box 2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4" name="Text Box 2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5" name="Text Box 2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6" name="Text Box 2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7" name="Text Box 2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8" name="Text Box 25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9" name="Text Box 25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0" name="Text Box 25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1" name="Text Box 25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2" name="Text Box 2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3" name="Text Box 2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4" name="Text Box 2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5" name="Text Box 2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6" name="Text Box 2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7" name="Text Box 2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8" name="Text Box 27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9" name="Text Box 2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0" name="Text Box 28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1" name="Text Box 28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2" name="Text Box 28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3" name="Text Box 28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4" name="Text Box 28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5" name="Text Box 29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6" name="Text Box 2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7" name="Text Box 29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8" name="Text Box 29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9" name="Text Box 3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0" name="Text Box 3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1" name="Text Box 3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2" name="Text Box 3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3" name="Text Box 3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4" name="Text Box 3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5" name="Text Box 3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6" name="Text Box 3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7" name="Text Box 3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8" name="Text Box 3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9" name="Text Box 3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40" name="Text Box 3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39A5BE1\&#24314;&#20891;&#19996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A09\&#30005;&#35805;&#26126;&#32454;&#34920;\&#33487;&#24030;&#65288;&#26080;&#27719;&#24635;,&#21556;&#27743;&#32447;&#36335;&#20462;&#25913;&#65289;\&#24066;&#26412;&#37096;\&#27743;&#33487;&#33487;&#24030;&#26412;&#37096;&#65288;&#20013;&#2283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6BB718F\&#24314;&#20891;&#19996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      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备用金"/>
      <sheetName val="流动资产--其他应收 (2)"/>
      <sheetName val="流动资产--其他应收"/>
      <sheetName val="流动资产--存货"/>
      <sheetName val="流动资产-库存材料"/>
      <sheetName val="流动资产-材料采购"/>
      <sheetName val="流动资产-在库低值"/>
      <sheetName val="流动资产-商品采购"/>
      <sheetName val="流动资产-委托加工材料"/>
      <sheetName val="流动资产-库存商品"/>
      <sheetName val="流动资产-附属生产"/>
      <sheetName val="流动资产-出租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固定资产汇总表"/>
      <sheetName val="房屋建筑物"/>
      <sheetName val="构筑物"/>
      <sheetName val="机器设备"/>
      <sheetName val="车辆"/>
      <sheetName val="电子设备"/>
      <sheetName val="电源设备"/>
      <sheetName val="电信机械设备"/>
      <sheetName val="线路设备"/>
      <sheetName val="固定_土地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借项"/>
      <sheetName val="流动负债汇总表"/>
      <sheetName val="短期借款"/>
      <sheetName val="应付票据"/>
      <sheetName val="应付帐款"/>
      <sheetName val="预收帐款"/>
      <sheetName val="Sheet2"/>
      <sheetName val="其他应付款"/>
      <sheetName val="应付工资"/>
      <sheetName val="应付福利费"/>
      <sheetName val="未交税金"/>
      <sheetName val="收支差额"/>
      <sheetName val="未付利润"/>
      <sheetName val="其它未交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项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B6" sqref="B6:E6"/>
    </sheetView>
  </sheetViews>
  <sheetFormatPr defaultColWidth="9" defaultRowHeight="14.25"/>
  <cols>
    <col min="1" max="1" width="15.75" customWidth="1"/>
    <col min="2" max="2" width="20.25" customWidth="1"/>
    <col min="3" max="3" width="15.5" customWidth="1"/>
    <col min="4" max="4" width="7.125" customWidth="1"/>
    <col min="5" max="5" width="16.75" customWidth="1"/>
  </cols>
  <sheetData>
    <row r="1" spans="1:5" ht="39.950000000000003" customHeight="1">
      <c r="A1" s="105"/>
      <c r="B1" s="137" t="s">
        <v>140</v>
      </c>
      <c r="C1" s="138"/>
      <c r="D1" s="138"/>
      <c r="E1" s="106" t="s">
        <v>0</v>
      </c>
    </row>
    <row r="2" spans="1:5" ht="22.5">
      <c r="A2" s="107"/>
      <c r="B2" s="107"/>
      <c r="C2" s="107"/>
      <c r="D2" s="106"/>
      <c r="E2" s="108"/>
    </row>
    <row r="3" spans="1:5" ht="46.5">
      <c r="A3" s="109"/>
      <c r="B3" s="139" t="s">
        <v>1</v>
      </c>
      <c r="C3" s="139"/>
      <c r="D3" s="139"/>
      <c r="E3" s="109"/>
    </row>
    <row r="4" spans="1:5">
      <c r="A4" s="110"/>
      <c r="B4" s="110"/>
      <c r="C4" s="110"/>
      <c r="D4" s="110"/>
      <c r="E4" s="111"/>
    </row>
    <row r="5" spans="1:5" ht="37.5">
      <c r="A5" s="112" t="s">
        <v>2</v>
      </c>
      <c r="B5" s="140">
        <f>汇总表!D13</f>
        <v>2602807.2449639998</v>
      </c>
      <c r="C5" s="140"/>
      <c r="D5" s="140"/>
      <c r="E5" s="140"/>
    </row>
    <row r="6" spans="1:5" ht="20.25">
      <c r="A6" s="112" t="s">
        <v>3</v>
      </c>
      <c r="B6" s="141" t="s">
        <v>146</v>
      </c>
      <c r="C6" s="141"/>
      <c r="D6" s="141"/>
      <c r="E6" s="141"/>
    </row>
    <row r="7" spans="1:5" ht="37.5">
      <c r="A7" s="113" t="s">
        <v>4</v>
      </c>
      <c r="B7" s="114"/>
      <c r="C7" s="115" t="s">
        <v>5</v>
      </c>
      <c r="D7" s="142"/>
      <c r="E7" s="142"/>
    </row>
    <row r="8" spans="1:5">
      <c r="A8" s="116"/>
      <c r="B8" s="117" t="s">
        <v>6</v>
      </c>
      <c r="C8" s="117"/>
      <c r="D8" s="144" t="s">
        <v>7</v>
      </c>
      <c r="E8" s="144"/>
    </row>
    <row r="9" spans="1:5">
      <c r="A9" s="116"/>
      <c r="B9" s="117"/>
      <c r="C9" s="117"/>
      <c r="D9" s="118"/>
      <c r="E9" s="119"/>
    </row>
    <row r="10" spans="1:5" ht="56.25">
      <c r="A10" s="120" t="s">
        <v>8</v>
      </c>
      <c r="B10" s="114"/>
      <c r="C10" s="121" t="s">
        <v>9</v>
      </c>
      <c r="D10" s="142"/>
      <c r="E10" s="142"/>
    </row>
    <row r="11" spans="1:5" ht="45" customHeight="1">
      <c r="A11" s="116"/>
      <c r="B11" s="117" t="s">
        <v>10</v>
      </c>
      <c r="C11" s="117"/>
      <c r="D11" s="145" t="s">
        <v>10</v>
      </c>
      <c r="E11" s="145"/>
    </row>
    <row r="12" spans="1:5" ht="40.5" customHeight="1">
      <c r="A12" s="120" t="s">
        <v>11</v>
      </c>
      <c r="B12" s="122"/>
      <c r="C12" s="121" t="s">
        <v>12</v>
      </c>
      <c r="D12" s="142"/>
      <c r="E12" s="142"/>
    </row>
    <row r="13" spans="1:5" ht="49.5" customHeight="1">
      <c r="A13" s="123"/>
      <c r="B13" s="123" t="s">
        <v>13</v>
      </c>
      <c r="C13" s="123"/>
      <c r="D13" s="146" t="s">
        <v>14</v>
      </c>
      <c r="E13" s="146"/>
    </row>
    <row r="14" spans="1:5" ht="38.25" customHeight="1">
      <c r="A14" s="105"/>
      <c r="B14" s="105"/>
      <c r="C14" s="105"/>
      <c r="D14" s="105"/>
      <c r="E14" s="108"/>
    </row>
    <row r="15" spans="1:5" ht="42" customHeight="1">
      <c r="A15" s="113" t="s">
        <v>15</v>
      </c>
      <c r="B15" s="124"/>
      <c r="C15" s="115" t="s">
        <v>16</v>
      </c>
      <c r="D15" s="143"/>
      <c r="E15" s="143"/>
    </row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5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K16"/>
  <sheetViews>
    <sheetView showZeros="0" zoomScaleNormal="100" zoomScaleSheetLayoutView="120" workbookViewId="0">
      <selection activeCell="C6" sqref="C6"/>
    </sheetView>
  </sheetViews>
  <sheetFormatPr defaultColWidth="9" defaultRowHeight="30" customHeight="1"/>
  <cols>
    <col min="1" max="2" width="10.625" customWidth="1"/>
    <col min="3" max="3" width="35.625" customWidth="1"/>
    <col min="4" max="5" width="12.625" style="57" customWidth="1"/>
    <col min="6" max="11" width="9.625" style="68" customWidth="1"/>
  </cols>
  <sheetData>
    <row r="1" spans="1:11" ht="32.1" customHeight="1">
      <c r="A1" s="147" t="s">
        <v>139</v>
      </c>
      <c r="B1" s="148"/>
      <c r="C1" s="148"/>
      <c r="D1" s="148"/>
      <c r="E1" s="148"/>
    </row>
    <row r="2" spans="1:11" ht="26.1" customHeight="1">
      <c r="A2" s="149"/>
      <c r="B2" s="149"/>
      <c r="C2" s="149"/>
      <c r="D2" s="149"/>
      <c r="E2" s="149"/>
    </row>
    <row r="3" spans="1:11" s="55" customFormat="1" ht="26.1" customHeight="1">
      <c r="A3" s="11" t="s">
        <v>17</v>
      </c>
      <c r="B3" s="13" t="s">
        <v>18</v>
      </c>
      <c r="C3" s="13" t="s">
        <v>19</v>
      </c>
      <c r="D3" s="95" t="s">
        <v>20</v>
      </c>
      <c r="E3" s="96"/>
      <c r="F3" s="97"/>
      <c r="G3" s="97"/>
      <c r="H3" s="97"/>
      <c r="I3" s="97"/>
      <c r="J3" s="97"/>
      <c r="K3" s="97"/>
    </row>
    <row r="4" spans="1:11" ht="26.1" customHeight="1">
      <c r="A4" s="17">
        <v>1</v>
      </c>
      <c r="B4" s="49">
        <v>100</v>
      </c>
      <c r="C4" s="49" t="s">
        <v>21</v>
      </c>
      <c r="D4" s="52">
        <f>'100章'!F11</f>
        <v>58956.004963999992</v>
      </c>
      <c r="E4" s="98"/>
    </row>
    <row r="5" spans="1:11" ht="26.1" customHeight="1">
      <c r="A5" s="17">
        <v>2</v>
      </c>
      <c r="B5" s="49">
        <v>200</v>
      </c>
      <c r="C5" s="49" t="s">
        <v>22</v>
      </c>
      <c r="D5" s="52">
        <f>'200章'!F14</f>
        <v>10941.8</v>
      </c>
      <c r="E5" s="98"/>
    </row>
    <row r="6" spans="1:11" ht="26.1" customHeight="1">
      <c r="A6" s="17">
        <v>3</v>
      </c>
      <c r="B6" s="49">
        <v>300</v>
      </c>
      <c r="C6" s="49" t="s">
        <v>23</v>
      </c>
      <c r="D6" s="52">
        <f>'300章'!F23</f>
        <v>2136313.44</v>
      </c>
      <c r="E6" s="98"/>
    </row>
    <row r="7" spans="1:11" ht="26.1" customHeight="1">
      <c r="A7" s="17">
        <v>4</v>
      </c>
      <c r="B7" s="49">
        <v>400</v>
      </c>
      <c r="C7" s="49" t="s">
        <v>24</v>
      </c>
      <c r="D7" s="99" t="s">
        <v>25</v>
      </c>
      <c r="E7" s="98"/>
    </row>
    <row r="8" spans="1:11" ht="26.1" customHeight="1">
      <c r="A8" s="17">
        <v>5</v>
      </c>
      <c r="B8" s="49">
        <v>500</v>
      </c>
      <c r="C8" s="49" t="s">
        <v>26</v>
      </c>
      <c r="D8" s="99" t="s">
        <v>25</v>
      </c>
      <c r="E8" s="98"/>
    </row>
    <row r="9" spans="1:11" ht="26.1" customHeight="1">
      <c r="A9" s="17">
        <v>6</v>
      </c>
      <c r="B9" s="49">
        <v>600</v>
      </c>
      <c r="C9" s="49" t="s">
        <v>27</v>
      </c>
      <c r="D9" s="52">
        <f>'600章'!F22</f>
        <v>396596</v>
      </c>
      <c r="E9" s="98"/>
      <c r="F9" s="71"/>
      <c r="G9" s="71"/>
    </row>
    <row r="10" spans="1:11" ht="26.1" customHeight="1">
      <c r="A10" s="17">
        <v>7</v>
      </c>
      <c r="B10" s="49">
        <v>700</v>
      </c>
      <c r="C10" s="134" t="s">
        <v>135</v>
      </c>
      <c r="D10" s="99" t="s">
        <v>25</v>
      </c>
      <c r="E10" s="98"/>
      <c r="F10" s="100"/>
    </row>
    <row r="11" spans="1:11" ht="26.1" customHeight="1">
      <c r="A11" s="17">
        <v>8</v>
      </c>
      <c r="B11" s="150" t="s">
        <v>28</v>
      </c>
      <c r="C11" s="150"/>
      <c r="D11" s="52">
        <f>D4+D5+D6+D7+D8+D9+D10</f>
        <v>2602807.2449639998</v>
      </c>
      <c r="E11" s="98"/>
    </row>
    <row r="12" spans="1:11" ht="26.1" customHeight="1">
      <c r="A12" s="17">
        <v>9</v>
      </c>
      <c r="B12" s="151" t="s">
        <v>134</v>
      </c>
      <c r="C12" s="152"/>
      <c r="D12" s="99" t="s">
        <v>25</v>
      </c>
      <c r="E12" s="98"/>
    </row>
    <row r="13" spans="1:11" ht="26.1" customHeight="1">
      <c r="A13" s="101">
        <v>10</v>
      </c>
      <c r="B13" s="153" t="s">
        <v>29</v>
      </c>
      <c r="C13" s="153"/>
      <c r="D13" s="102">
        <f>D11+D12</f>
        <v>2602807.2449639998</v>
      </c>
      <c r="E13" s="103"/>
    </row>
    <row r="14" spans="1:11" s="43" customFormat="1" ht="26.1" customHeight="1">
      <c r="D14" s="104"/>
      <c r="E14" s="104"/>
      <c r="F14" s="68"/>
      <c r="G14" s="68"/>
      <c r="H14" s="68"/>
      <c r="I14" s="68"/>
      <c r="J14" s="68"/>
      <c r="K14" s="68"/>
    </row>
    <row r="15" spans="1:11" s="43" customFormat="1" ht="26.1" customHeight="1">
      <c r="D15" s="104"/>
      <c r="E15" s="104"/>
      <c r="F15" s="68"/>
      <c r="G15" s="68"/>
      <c r="H15" s="68"/>
      <c r="I15" s="68"/>
      <c r="J15" s="68"/>
      <c r="K15" s="68"/>
    </row>
    <row r="16" spans="1:11" ht="26.1" customHeight="1"/>
  </sheetData>
  <mergeCells count="5">
    <mergeCell ref="A1:E1"/>
    <mergeCell ref="A2:E2"/>
    <mergeCell ref="B11:C11"/>
    <mergeCell ref="B12:C12"/>
    <mergeCell ref="B13:C13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showZeros="0" zoomScaleNormal="100" zoomScaleSheetLayoutView="120" workbookViewId="0">
      <selection activeCell="B28" sqref="B28"/>
    </sheetView>
  </sheetViews>
  <sheetFormatPr defaultColWidth="8.75" defaultRowHeight="14.25"/>
  <cols>
    <col min="1" max="1" width="6.625" style="73" customWidth="1"/>
    <col min="2" max="2" width="32.625" style="73" customWidth="1"/>
    <col min="3" max="3" width="6.625" style="73" customWidth="1"/>
    <col min="4" max="4" width="10.625" style="74" customWidth="1"/>
    <col min="5" max="6" width="10.625" style="75" customWidth="1"/>
    <col min="7" max="11" width="10.625" style="76" customWidth="1"/>
    <col min="12" max="16384" width="8.75" style="73"/>
  </cols>
  <sheetData>
    <row r="1" spans="1:11" ht="32.1" customHeight="1">
      <c r="A1" s="154" t="s">
        <v>30</v>
      </c>
      <c r="B1" s="154"/>
      <c r="C1" s="154"/>
      <c r="D1" s="154"/>
      <c r="E1" s="154"/>
      <c r="F1" s="154"/>
    </row>
    <row r="2" spans="1:11" ht="26.1" customHeight="1">
      <c r="A2" s="155" t="s">
        <v>31</v>
      </c>
      <c r="B2" s="155"/>
      <c r="C2" s="155"/>
      <c r="D2" s="155"/>
      <c r="E2" s="155"/>
      <c r="F2" s="155"/>
    </row>
    <row r="3" spans="1:11" s="72" customFormat="1" ht="26.1" customHeight="1">
      <c r="A3" s="77" t="s">
        <v>32</v>
      </c>
      <c r="B3" s="78" t="s">
        <v>33</v>
      </c>
      <c r="C3" s="79" t="s">
        <v>34</v>
      </c>
      <c r="D3" s="15" t="s">
        <v>35</v>
      </c>
      <c r="E3" s="15" t="s">
        <v>36</v>
      </c>
      <c r="F3" s="59" t="s">
        <v>37</v>
      </c>
      <c r="G3" s="80"/>
      <c r="H3" s="80"/>
      <c r="I3" s="80"/>
      <c r="J3" s="80"/>
      <c r="K3" s="80"/>
    </row>
    <row r="4" spans="1:11" s="72" customFormat="1" ht="26.1" customHeight="1">
      <c r="A4" s="81">
        <v>101</v>
      </c>
      <c r="B4" s="82" t="s">
        <v>38</v>
      </c>
      <c r="C4" s="83"/>
      <c r="D4" s="83"/>
      <c r="E4" s="84"/>
      <c r="F4" s="85"/>
      <c r="G4" s="80"/>
      <c r="H4" s="80"/>
      <c r="I4" s="80"/>
      <c r="J4" s="80"/>
      <c r="K4" s="80"/>
    </row>
    <row r="5" spans="1:11" s="72" customFormat="1" ht="26.1" customHeight="1">
      <c r="A5" s="81" t="s">
        <v>39</v>
      </c>
      <c r="B5" s="86" t="s">
        <v>40</v>
      </c>
      <c r="C5" s="83"/>
      <c r="D5" s="83"/>
      <c r="E5" s="84"/>
      <c r="F5" s="85"/>
      <c r="G5" s="80"/>
      <c r="H5" s="80"/>
      <c r="I5" s="80"/>
      <c r="J5" s="80"/>
      <c r="K5" s="80"/>
    </row>
    <row r="6" spans="1:11" s="72" customFormat="1" ht="41.1" customHeight="1">
      <c r="A6" s="87" t="s">
        <v>41</v>
      </c>
      <c r="B6" s="135" t="s">
        <v>136</v>
      </c>
      <c r="C6" s="88" t="s">
        <v>42</v>
      </c>
      <c r="D6" s="88">
        <v>1</v>
      </c>
      <c r="E6" s="89">
        <f>('200章'!F14+'300章'!F23+'600章'!F22)*0.11%</f>
        <v>2798.2363639999999</v>
      </c>
      <c r="F6" s="89">
        <f>D6*E6</f>
        <v>2798.2363639999999</v>
      </c>
      <c r="G6" s="80"/>
      <c r="H6" s="80"/>
      <c r="I6" s="80"/>
      <c r="J6" s="80"/>
      <c r="K6" s="80"/>
    </row>
    <row r="7" spans="1:11" ht="26.1" customHeight="1">
      <c r="A7" s="24">
        <v>102</v>
      </c>
      <c r="B7" s="25" t="s">
        <v>43</v>
      </c>
      <c r="C7" s="26"/>
      <c r="D7" s="26"/>
      <c r="E7" s="90"/>
      <c r="F7" s="90"/>
    </row>
    <row r="8" spans="1:11" ht="26.1" customHeight="1">
      <c r="A8" s="24" t="s">
        <v>44</v>
      </c>
      <c r="B8" s="136" t="s">
        <v>137</v>
      </c>
      <c r="C8" s="26" t="s">
        <v>42</v>
      </c>
      <c r="D8" s="26">
        <v>1</v>
      </c>
      <c r="E8" s="89">
        <f>('200章'!F14+'300章'!F23+'600章'!F22)*1.5%</f>
        <v>38157.768599999996</v>
      </c>
      <c r="F8" s="89">
        <f t="shared" ref="F8:F10" si="0">D8*E8</f>
        <v>38157.768599999996</v>
      </c>
    </row>
    <row r="9" spans="1:11" ht="84">
      <c r="A9" s="24">
        <v>104</v>
      </c>
      <c r="B9" s="136" t="s">
        <v>138</v>
      </c>
      <c r="C9" s="26"/>
      <c r="D9" s="91"/>
      <c r="E9" s="92"/>
      <c r="F9" s="89">
        <f t="shared" si="0"/>
        <v>0</v>
      </c>
    </row>
    <row r="10" spans="1:11" ht="26.1" customHeight="1">
      <c r="A10" s="24" t="s">
        <v>45</v>
      </c>
      <c r="B10" s="25" t="s">
        <v>46</v>
      </c>
      <c r="C10" s="26" t="s">
        <v>42</v>
      </c>
      <c r="D10" s="91">
        <v>1</v>
      </c>
      <c r="E10" s="92">
        <v>18000</v>
      </c>
      <c r="F10" s="89">
        <f t="shared" si="0"/>
        <v>18000</v>
      </c>
    </row>
    <row r="11" spans="1:11" s="72" customFormat="1" ht="26.1" customHeight="1">
      <c r="A11" s="156" t="s">
        <v>47</v>
      </c>
      <c r="B11" s="157"/>
      <c r="C11" s="157"/>
      <c r="D11" s="157"/>
      <c r="E11" s="93"/>
      <c r="F11" s="93">
        <f>SUM(F6:F10)</f>
        <v>58956.004963999992</v>
      </c>
      <c r="G11" s="80"/>
      <c r="H11" s="80"/>
      <c r="I11" s="80"/>
      <c r="J11" s="80"/>
      <c r="K11" s="80"/>
    </row>
    <row r="12" spans="1:11">
      <c r="B12" s="94"/>
    </row>
  </sheetData>
  <mergeCells count="3">
    <mergeCell ref="A1:F1"/>
    <mergeCell ref="A2:F2"/>
    <mergeCell ref="A11:D11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3"/>
  <sheetViews>
    <sheetView showZeros="0" zoomScaleNormal="100" zoomScaleSheetLayoutView="120" workbookViewId="0">
      <pane ySplit="3" topLeftCell="A4" activePane="bottomLeft" state="frozen"/>
      <selection pane="bottomLeft" activeCell="E8" sqref="E8"/>
    </sheetView>
  </sheetViews>
  <sheetFormatPr defaultColWidth="9" defaultRowHeight="14.25"/>
  <cols>
    <col min="1" max="1" width="6.625" customWidth="1"/>
    <col min="2" max="2" width="40.75" style="56" customWidth="1"/>
    <col min="3" max="3" width="6.625" customWidth="1"/>
    <col min="4" max="5" width="9.625" style="46" customWidth="1"/>
    <col min="6" max="6" width="12.25" style="57" customWidth="1"/>
    <col min="7" max="7" width="9" style="58" hidden="1" customWidth="1"/>
  </cols>
  <sheetData>
    <row r="1" spans="1:7" ht="32.1" customHeight="1">
      <c r="A1" s="158" t="s">
        <v>48</v>
      </c>
      <c r="B1" s="159"/>
      <c r="C1" s="159"/>
      <c r="D1" s="159"/>
      <c r="E1" s="159"/>
      <c r="F1" s="159"/>
    </row>
    <row r="2" spans="1:7" ht="26.1" customHeight="1">
      <c r="A2" s="160"/>
      <c r="B2" s="160"/>
      <c r="C2" s="160"/>
      <c r="D2" s="160"/>
      <c r="E2" s="160"/>
      <c r="F2" s="160"/>
    </row>
    <row r="3" spans="1:7" s="55" customFormat="1" ht="25.5" customHeight="1">
      <c r="A3" s="11" t="s">
        <v>32</v>
      </c>
      <c r="B3" s="12" t="s">
        <v>33</v>
      </c>
      <c r="C3" s="13" t="s">
        <v>34</v>
      </c>
      <c r="D3" s="14" t="s">
        <v>35</v>
      </c>
      <c r="E3" s="15" t="s">
        <v>36</v>
      </c>
      <c r="F3" s="59" t="s">
        <v>37</v>
      </c>
      <c r="G3" s="60"/>
    </row>
    <row r="4" spans="1:7" ht="26.1" customHeight="1">
      <c r="A4" s="61" t="s">
        <v>49</v>
      </c>
      <c r="B4" s="48" t="s">
        <v>50</v>
      </c>
      <c r="C4" s="19"/>
      <c r="D4" s="20" t="s">
        <v>51</v>
      </c>
      <c r="E4" s="20" t="s">
        <v>51</v>
      </c>
      <c r="F4" s="62" t="s">
        <v>51</v>
      </c>
      <c r="G4" s="58" t="s">
        <v>51</v>
      </c>
    </row>
    <row r="5" spans="1:7" ht="26.1" customHeight="1">
      <c r="A5" s="61" t="s">
        <v>52</v>
      </c>
      <c r="B5" s="48" t="s">
        <v>53</v>
      </c>
      <c r="C5" s="19"/>
      <c r="D5" s="20" t="s">
        <v>51</v>
      </c>
      <c r="E5" s="20" t="s">
        <v>51</v>
      </c>
      <c r="F5" s="62" t="s">
        <v>51</v>
      </c>
      <c r="G5" s="58" t="s">
        <v>51</v>
      </c>
    </row>
    <row r="6" spans="1:7" ht="26.1" customHeight="1">
      <c r="A6" s="61" t="s">
        <v>103</v>
      </c>
      <c r="B6" s="48" t="s">
        <v>104</v>
      </c>
      <c r="C6" s="19" t="s">
        <v>106</v>
      </c>
      <c r="D6" s="20">
        <v>1</v>
      </c>
      <c r="E6" s="20">
        <v>2000</v>
      </c>
      <c r="F6" s="63">
        <f>D6*E6</f>
        <v>2000</v>
      </c>
      <c r="G6" s="58" t="s">
        <v>55</v>
      </c>
    </row>
    <row r="7" spans="1:7" ht="26.1" customHeight="1">
      <c r="A7" s="61" t="s">
        <v>56</v>
      </c>
      <c r="B7" s="48" t="s">
        <v>57</v>
      </c>
      <c r="C7" s="19"/>
      <c r="D7" s="20" t="s">
        <v>51</v>
      </c>
      <c r="E7" s="20" t="s">
        <v>51</v>
      </c>
      <c r="F7" s="63"/>
      <c r="G7" s="58" t="s">
        <v>51</v>
      </c>
    </row>
    <row r="8" spans="1:7" ht="26.1" customHeight="1">
      <c r="A8" s="61" t="s">
        <v>41</v>
      </c>
      <c r="B8" s="48" t="s">
        <v>107</v>
      </c>
      <c r="C8" s="19" t="s">
        <v>54</v>
      </c>
      <c r="D8" s="20">
        <v>20</v>
      </c>
      <c r="E8" s="20">
        <v>89.97</v>
      </c>
      <c r="F8" s="63">
        <f>D8*E8</f>
        <v>1799.4</v>
      </c>
      <c r="G8" s="58" t="s">
        <v>58</v>
      </c>
    </row>
    <row r="9" spans="1:7" ht="26.1" customHeight="1">
      <c r="A9" s="61" t="s">
        <v>59</v>
      </c>
      <c r="B9" s="48" t="s">
        <v>142</v>
      </c>
      <c r="C9" s="19" t="s">
        <v>111</v>
      </c>
      <c r="D9" s="20">
        <v>15</v>
      </c>
      <c r="E9" s="20">
        <v>12.96</v>
      </c>
      <c r="F9" s="63">
        <f>D9*E9</f>
        <v>194.4</v>
      </c>
      <c r="G9" s="58" t="s">
        <v>60</v>
      </c>
    </row>
    <row r="10" spans="1:7" ht="26.1" customHeight="1">
      <c r="A10" s="125">
        <v>203</v>
      </c>
      <c r="B10" s="126" t="s">
        <v>108</v>
      </c>
      <c r="C10" s="127"/>
      <c r="D10" s="128"/>
      <c r="E10" s="128"/>
      <c r="F10" s="129"/>
    </row>
    <row r="11" spans="1:7" ht="26.1" customHeight="1">
      <c r="A11" s="125" t="s">
        <v>109</v>
      </c>
      <c r="B11" s="126" t="s">
        <v>110</v>
      </c>
      <c r="C11" s="127" t="s">
        <v>105</v>
      </c>
      <c r="D11" s="128">
        <v>600</v>
      </c>
      <c r="E11" s="128">
        <v>11.58</v>
      </c>
      <c r="F11" s="129">
        <f>D11*E11</f>
        <v>6948</v>
      </c>
    </row>
    <row r="12" spans="1:7" ht="26.1" customHeight="1">
      <c r="A12" s="125"/>
      <c r="B12" s="126"/>
      <c r="C12" s="127"/>
      <c r="D12" s="128"/>
      <c r="E12" s="128"/>
      <c r="F12" s="129"/>
    </row>
    <row r="13" spans="1:7" s="55" customFormat="1" ht="26.1" customHeight="1">
      <c r="A13" s="30"/>
      <c r="B13" s="31"/>
      <c r="C13" s="31"/>
      <c r="D13" s="31"/>
      <c r="E13" s="64"/>
      <c r="F13" s="65"/>
      <c r="G13" s="60"/>
    </row>
    <row r="14" spans="1:7" s="55" customFormat="1" ht="26.1" customHeight="1">
      <c r="A14" s="156" t="s">
        <v>47</v>
      </c>
      <c r="B14" s="157"/>
      <c r="C14" s="157"/>
      <c r="D14" s="157"/>
      <c r="E14" s="66"/>
      <c r="F14" s="67">
        <f>F6+F8+F9+F11</f>
        <v>10941.8</v>
      </c>
      <c r="G14" s="60"/>
    </row>
    <row r="15" spans="1:7" ht="26.1" customHeight="1">
      <c r="A15" s="68"/>
      <c r="B15" s="69"/>
      <c r="C15" s="68"/>
      <c r="D15" s="70"/>
      <c r="E15" s="70"/>
      <c r="F15" s="71"/>
    </row>
    <row r="16" spans="1:7" ht="26.1" customHeight="1">
      <c r="A16" s="68"/>
      <c r="B16" s="69"/>
      <c r="C16" s="68"/>
      <c r="D16" s="70"/>
      <c r="E16" s="70"/>
      <c r="F16" s="71"/>
    </row>
    <row r="17" spans="1:6" ht="26.1" customHeight="1">
      <c r="A17" s="68"/>
      <c r="B17" s="69"/>
      <c r="C17" s="68"/>
      <c r="D17" s="70"/>
      <c r="E17" s="70"/>
      <c r="F17" s="71"/>
    </row>
    <row r="18" spans="1:6" ht="26.1" customHeight="1">
      <c r="A18" s="68"/>
      <c r="B18" s="69"/>
      <c r="C18" s="68"/>
      <c r="D18" s="70"/>
      <c r="E18" s="70"/>
      <c r="F18" s="71"/>
    </row>
    <row r="19" spans="1:6" ht="26.1" customHeight="1">
      <c r="A19" s="68"/>
      <c r="B19" s="69"/>
      <c r="C19" s="68"/>
      <c r="D19" s="70"/>
      <c r="E19" s="70"/>
      <c r="F19" s="71"/>
    </row>
    <row r="20" spans="1:6" ht="26.1" customHeight="1">
      <c r="A20" s="68"/>
      <c r="B20" s="69"/>
      <c r="C20" s="68"/>
      <c r="D20" s="70"/>
      <c r="E20" s="70"/>
      <c r="F20" s="71"/>
    </row>
    <row r="21" spans="1:6" ht="26.1" customHeight="1">
      <c r="A21" s="68"/>
      <c r="B21" s="69"/>
      <c r="C21" s="68"/>
      <c r="D21" s="70"/>
      <c r="E21" s="70"/>
      <c r="F21" s="71"/>
    </row>
    <row r="22" spans="1:6" ht="26.1" customHeight="1">
      <c r="A22" s="68"/>
      <c r="B22" s="69"/>
      <c r="C22" s="68"/>
      <c r="D22" s="70"/>
      <c r="E22" s="70"/>
      <c r="F22" s="71"/>
    </row>
    <row r="23" spans="1:6" ht="26.1" customHeight="1">
      <c r="A23" s="68"/>
      <c r="B23" s="69"/>
      <c r="C23" s="68"/>
      <c r="D23" s="70"/>
      <c r="E23" s="70"/>
      <c r="F23" s="71"/>
    </row>
    <row r="24" spans="1:6" ht="26.1" customHeight="1">
      <c r="A24" s="68"/>
      <c r="B24" s="69"/>
      <c r="C24" s="68"/>
      <c r="D24" s="70"/>
      <c r="E24" s="70"/>
      <c r="F24" s="71"/>
    </row>
    <row r="25" spans="1:6" ht="26.1" customHeight="1">
      <c r="A25" s="68"/>
      <c r="B25" s="69"/>
      <c r="C25" s="68"/>
      <c r="D25" s="70"/>
      <c r="E25" s="70"/>
      <c r="F25" s="71"/>
    </row>
    <row r="26" spans="1:6">
      <c r="A26" s="68"/>
      <c r="B26" s="69"/>
      <c r="C26" s="68"/>
      <c r="D26" s="70"/>
      <c r="E26" s="70"/>
      <c r="F26" s="71"/>
    </row>
    <row r="27" spans="1:6">
      <c r="A27" s="68"/>
      <c r="B27" s="69"/>
      <c r="C27" s="68"/>
      <c r="D27" s="70"/>
      <c r="E27" s="70"/>
      <c r="F27" s="71"/>
    </row>
    <row r="28" spans="1:6">
      <c r="A28" s="68"/>
      <c r="B28" s="69"/>
      <c r="C28" s="68"/>
      <c r="D28" s="70"/>
      <c r="E28" s="70"/>
      <c r="F28" s="71"/>
    </row>
    <row r="29" spans="1:6">
      <c r="A29" s="68"/>
      <c r="B29" s="69"/>
      <c r="C29" s="68"/>
      <c r="D29" s="70"/>
      <c r="E29" s="70"/>
      <c r="F29" s="71"/>
    </row>
    <row r="30" spans="1:6">
      <c r="A30" s="68"/>
      <c r="B30" s="69"/>
      <c r="C30" s="68"/>
      <c r="D30" s="70"/>
      <c r="E30" s="70"/>
      <c r="F30" s="71"/>
    </row>
    <row r="31" spans="1:6">
      <c r="A31" s="68"/>
      <c r="B31" s="69"/>
      <c r="C31" s="68"/>
      <c r="D31" s="70"/>
      <c r="E31" s="70"/>
      <c r="F31" s="71"/>
    </row>
    <row r="32" spans="1:6">
      <c r="A32" s="68"/>
      <c r="B32" s="69"/>
      <c r="C32" s="68"/>
      <c r="D32" s="70"/>
      <c r="E32" s="70"/>
      <c r="F32" s="71"/>
    </row>
    <row r="33" spans="1:6">
      <c r="A33" s="68"/>
      <c r="B33" s="69"/>
      <c r="C33" s="68"/>
      <c r="D33" s="70"/>
      <c r="E33" s="70"/>
      <c r="F33" s="71"/>
    </row>
  </sheetData>
  <mergeCells count="3">
    <mergeCell ref="A1:F1"/>
    <mergeCell ref="A2:F2"/>
    <mergeCell ref="A14:D14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F32"/>
  <sheetViews>
    <sheetView showZeros="0" zoomScaleNormal="100" zoomScaleSheetLayoutView="110" workbookViewId="0">
      <pane ySplit="3" topLeftCell="A4" activePane="bottomLeft" state="frozen"/>
      <selection pane="bottomLeft" activeCell="D13" sqref="D13"/>
    </sheetView>
  </sheetViews>
  <sheetFormatPr defaultColWidth="9" defaultRowHeight="14.25"/>
  <cols>
    <col min="1" max="1" width="6.625" customWidth="1"/>
    <col min="2" max="2" width="32.625" style="45" customWidth="1"/>
    <col min="3" max="3" width="6.625" customWidth="1"/>
    <col min="4" max="5" width="9.625" style="46" customWidth="1"/>
    <col min="6" max="6" width="13" style="47" customWidth="1"/>
    <col min="8" max="8" width="10.125"/>
  </cols>
  <sheetData>
    <row r="1" spans="1:6" ht="32.1" customHeight="1">
      <c r="A1" s="161" t="s">
        <v>61</v>
      </c>
      <c r="B1" s="162"/>
      <c r="C1" s="162"/>
      <c r="D1" s="162"/>
      <c r="E1" s="162"/>
      <c r="F1" s="163"/>
    </row>
    <row r="2" spans="1:6" s="43" customFormat="1" ht="26.1" customHeight="1">
      <c r="A2" s="164"/>
      <c r="B2" s="164"/>
      <c r="C2" s="164"/>
      <c r="D2" s="164"/>
      <c r="E2" s="164"/>
      <c r="F2" s="165"/>
    </row>
    <row r="3" spans="1:6" s="44" customFormat="1" ht="26.1" customHeight="1">
      <c r="A3" s="11" t="s">
        <v>32</v>
      </c>
      <c r="B3" s="12" t="s">
        <v>33</v>
      </c>
      <c r="C3" s="13" t="s">
        <v>34</v>
      </c>
      <c r="D3" s="14" t="s">
        <v>35</v>
      </c>
      <c r="E3" s="15" t="s">
        <v>36</v>
      </c>
      <c r="F3" s="16" t="s">
        <v>37</v>
      </c>
    </row>
    <row r="4" spans="1:6" s="43" customFormat="1" ht="26.1" customHeight="1">
      <c r="A4" s="17" t="s">
        <v>62</v>
      </c>
      <c r="B4" s="48" t="s">
        <v>113</v>
      </c>
      <c r="C4" s="49"/>
      <c r="D4" s="50" t="s">
        <v>51</v>
      </c>
      <c r="E4" s="50" t="s">
        <v>51</v>
      </c>
      <c r="F4" s="51" t="s">
        <v>51</v>
      </c>
    </row>
    <row r="5" spans="1:6" s="43" customFormat="1" ht="27.95" customHeight="1">
      <c r="A5" s="17" t="s">
        <v>63</v>
      </c>
      <c r="B5" s="48" t="s">
        <v>114</v>
      </c>
      <c r="C5" s="49"/>
      <c r="D5" s="50" t="s">
        <v>51</v>
      </c>
      <c r="E5" s="50" t="s">
        <v>51</v>
      </c>
      <c r="F5" s="51" t="s">
        <v>51</v>
      </c>
    </row>
    <row r="6" spans="1:6" s="43" customFormat="1" ht="26.1" customHeight="1">
      <c r="A6" s="17" t="s">
        <v>41</v>
      </c>
      <c r="B6" s="48" t="s">
        <v>143</v>
      </c>
      <c r="C6" s="49" t="s">
        <v>64</v>
      </c>
      <c r="D6" s="50">
        <v>2000</v>
      </c>
      <c r="E6" s="50">
        <v>15.2</v>
      </c>
      <c r="F6" s="51">
        <f>D6*E6</f>
        <v>30400</v>
      </c>
    </row>
    <row r="7" spans="1:6" s="43" customFormat="1" ht="26.1" customHeight="1">
      <c r="A7" s="17" t="s">
        <v>65</v>
      </c>
      <c r="B7" s="48" t="s">
        <v>115</v>
      </c>
      <c r="C7" s="49"/>
      <c r="D7" s="50" t="s">
        <v>51</v>
      </c>
      <c r="E7" s="50" t="s">
        <v>51</v>
      </c>
      <c r="F7" s="51"/>
    </row>
    <row r="8" spans="1:6" s="43" customFormat="1" ht="26.1" customHeight="1">
      <c r="A8" s="17" t="s">
        <v>66</v>
      </c>
      <c r="B8" s="48" t="s">
        <v>67</v>
      </c>
      <c r="C8" s="49" t="s">
        <v>64</v>
      </c>
      <c r="D8" s="50">
        <v>21360</v>
      </c>
      <c r="E8" s="50">
        <v>2.94</v>
      </c>
      <c r="F8" s="51">
        <f>D8*E8</f>
        <v>62798.400000000001</v>
      </c>
    </row>
    <row r="9" spans="1:6" s="43" customFormat="1" ht="27.95" customHeight="1">
      <c r="A9" s="17" t="s">
        <v>68</v>
      </c>
      <c r="B9" s="48" t="s">
        <v>69</v>
      </c>
      <c r="C9" s="49"/>
      <c r="D9" s="50" t="s">
        <v>51</v>
      </c>
      <c r="E9" s="50" t="s">
        <v>51</v>
      </c>
      <c r="F9" s="51"/>
    </row>
    <row r="10" spans="1:6" s="43" customFormat="1" ht="26.1" customHeight="1">
      <c r="A10" s="17" t="s">
        <v>70</v>
      </c>
      <c r="B10" s="48" t="s">
        <v>116</v>
      </c>
      <c r="C10" s="49"/>
      <c r="D10" s="50" t="s">
        <v>51</v>
      </c>
      <c r="E10" s="50" t="s">
        <v>51</v>
      </c>
      <c r="F10" s="51"/>
    </row>
    <row r="11" spans="1:6" s="43" customFormat="1" ht="27.95" customHeight="1">
      <c r="A11" s="17" t="s">
        <v>41</v>
      </c>
      <c r="B11" s="48" t="s">
        <v>112</v>
      </c>
      <c r="C11" s="49" t="s">
        <v>64</v>
      </c>
      <c r="D11" s="50">
        <v>21360</v>
      </c>
      <c r="E11" s="50">
        <v>80</v>
      </c>
      <c r="F11" s="51">
        <f>D11*E11</f>
        <v>1708800</v>
      </c>
    </row>
    <row r="12" spans="1:6" s="43" customFormat="1" ht="27.95" customHeight="1">
      <c r="A12" s="17" t="s">
        <v>71</v>
      </c>
      <c r="B12" s="48" t="s">
        <v>72</v>
      </c>
      <c r="C12" s="49"/>
      <c r="D12" s="50" t="s">
        <v>51</v>
      </c>
      <c r="E12" s="50" t="s">
        <v>51</v>
      </c>
      <c r="F12" s="51"/>
    </row>
    <row r="13" spans="1:6" s="43" customFormat="1" ht="27.95" customHeight="1">
      <c r="A13" s="17" t="s">
        <v>73</v>
      </c>
      <c r="B13" s="48" t="s">
        <v>117</v>
      </c>
      <c r="C13" s="49"/>
      <c r="D13" s="50" t="s">
        <v>51</v>
      </c>
      <c r="E13" s="50" t="s">
        <v>51</v>
      </c>
      <c r="F13" s="51"/>
    </row>
    <row r="14" spans="1:6" s="43" customFormat="1" ht="26.1" customHeight="1">
      <c r="A14" s="17" t="s">
        <v>41</v>
      </c>
      <c r="B14" s="48" t="s">
        <v>74</v>
      </c>
      <c r="C14" s="49" t="s">
        <v>64</v>
      </c>
      <c r="D14" s="50">
        <v>2000</v>
      </c>
      <c r="E14" s="50">
        <v>90.06</v>
      </c>
      <c r="F14" s="51">
        <f>D14*E14</f>
        <v>180120</v>
      </c>
    </row>
    <row r="15" spans="1:6" s="43" customFormat="1" ht="27.95" customHeight="1">
      <c r="A15" s="17" t="s">
        <v>59</v>
      </c>
      <c r="B15" s="48" t="s">
        <v>75</v>
      </c>
      <c r="C15" s="49" t="s">
        <v>64</v>
      </c>
      <c r="D15" s="50">
        <v>100</v>
      </c>
      <c r="E15" s="50">
        <v>90.06</v>
      </c>
      <c r="F15" s="51">
        <f>D15*E15</f>
        <v>9006</v>
      </c>
    </row>
    <row r="16" spans="1:6" s="43" customFormat="1" ht="26.1" customHeight="1">
      <c r="A16" s="17" t="s">
        <v>76</v>
      </c>
      <c r="B16" s="48" t="s">
        <v>77</v>
      </c>
      <c r="C16" s="49" t="s">
        <v>118</v>
      </c>
      <c r="D16" s="50">
        <v>1280</v>
      </c>
      <c r="E16" s="50">
        <v>20.6</v>
      </c>
      <c r="F16" s="51">
        <f>D16*E16</f>
        <v>26368</v>
      </c>
    </row>
    <row r="17" spans="1:6" s="43" customFormat="1" ht="27.95" customHeight="1">
      <c r="A17" s="17" t="s">
        <v>79</v>
      </c>
      <c r="B17" s="48" t="s">
        <v>80</v>
      </c>
      <c r="C17" s="49" t="s">
        <v>78</v>
      </c>
      <c r="D17" s="50">
        <v>10000</v>
      </c>
      <c r="E17" s="52">
        <v>9</v>
      </c>
      <c r="F17" s="51">
        <f>D17*E17</f>
        <v>90000</v>
      </c>
    </row>
    <row r="18" spans="1:6" s="43" customFormat="1" ht="27.95" customHeight="1">
      <c r="A18" s="17" t="s">
        <v>81</v>
      </c>
      <c r="B18" s="48" t="s">
        <v>82</v>
      </c>
      <c r="C18" s="49"/>
      <c r="D18" s="50" t="s">
        <v>51</v>
      </c>
      <c r="E18" s="52" t="s">
        <v>51</v>
      </c>
      <c r="F18" s="51"/>
    </row>
    <row r="19" spans="1:6" s="43" customFormat="1" ht="27.95" customHeight="1">
      <c r="A19" s="17" t="s">
        <v>41</v>
      </c>
      <c r="B19" s="48" t="s">
        <v>83</v>
      </c>
      <c r="C19" s="49" t="s">
        <v>84</v>
      </c>
      <c r="D19" s="50">
        <v>736</v>
      </c>
      <c r="E19" s="52">
        <v>4.88</v>
      </c>
      <c r="F19" s="51">
        <f>D19*E19</f>
        <v>3591.68</v>
      </c>
    </row>
    <row r="20" spans="1:6" s="43" customFormat="1" ht="27.95" customHeight="1">
      <c r="A20" s="17" t="s">
        <v>59</v>
      </c>
      <c r="B20" s="48" t="s">
        <v>85</v>
      </c>
      <c r="C20" s="49" t="s">
        <v>84</v>
      </c>
      <c r="D20" s="50">
        <v>1392</v>
      </c>
      <c r="E20" s="52">
        <v>4.08</v>
      </c>
      <c r="F20" s="51">
        <f>D20*E20</f>
        <v>5679.36</v>
      </c>
    </row>
    <row r="21" spans="1:6" s="43" customFormat="1" ht="26.1" customHeight="1">
      <c r="A21" s="17" t="s">
        <v>76</v>
      </c>
      <c r="B21" s="48" t="s">
        <v>86</v>
      </c>
      <c r="C21" s="49" t="s">
        <v>87</v>
      </c>
      <c r="D21" s="50">
        <v>2300</v>
      </c>
      <c r="E21" s="52">
        <v>8.5</v>
      </c>
      <c r="F21" s="51">
        <f>D21*E21</f>
        <v>19550</v>
      </c>
    </row>
    <row r="22" spans="1:6" s="44" customFormat="1" ht="26.1" customHeight="1">
      <c r="A22" s="30"/>
      <c r="B22" s="31"/>
      <c r="C22" s="31"/>
      <c r="D22" s="31"/>
      <c r="E22" s="32"/>
      <c r="F22" s="33"/>
    </row>
    <row r="23" spans="1:6" s="44" customFormat="1" ht="26.1" customHeight="1">
      <c r="A23" s="156" t="s">
        <v>47</v>
      </c>
      <c r="B23" s="157"/>
      <c r="C23" s="157"/>
      <c r="D23" s="157"/>
      <c r="E23" s="34"/>
      <c r="F23" s="35">
        <f>F6+F8+F11+F14+F15+F16+F17+F19+F20+F21</f>
        <v>2136313.44</v>
      </c>
    </row>
    <row r="24" spans="1:6" ht="26.1" customHeight="1"/>
    <row r="25" spans="1:6" ht="26.1" customHeight="1"/>
    <row r="26" spans="1:6" ht="26.1" customHeight="1">
      <c r="E26" s="53"/>
      <c r="F26" s="54"/>
    </row>
    <row r="27" spans="1:6" ht="26.1" customHeight="1"/>
    <row r="28" spans="1:6" ht="26.1" customHeight="1">
      <c r="B28"/>
    </row>
    <row r="29" spans="1:6" ht="26.1" customHeight="1">
      <c r="B29"/>
    </row>
    <row r="30" spans="1:6" ht="26.1" customHeight="1">
      <c r="B30"/>
    </row>
    <row r="31" spans="1:6" ht="26.1" customHeight="1">
      <c r="B31"/>
    </row>
    <row r="32" spans="1:6" ht="26.1" customHeight="1">
      <c r="B32"/>
    </row>
  </sheetData>
  <mergeCells count="3">
    <mergeCell ref="A1:F1"/>
    <mergeCell ref="A2:F2"/>
    <mergeCell ref="A23:D23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K84"/>
  <sheetViews>
    <sheetView showZeros="0" view="pageBreakPreview" zoomScale="120" zoomScaleNormal="100" workbookViewId="0">
      <pane ySplit="3" topLeftCell="A4" activePane="bottomLeft" state="frozen"/>
      <selection pane="bottomLeft" activeCell="E7" sqref="E7"/>
    </sheetView>
  </sheetViews>
  <sheetFormatPr defaultColWidth="9" defaultRowHeight="14.25"/>
  <cols>
    <col min="1" max="1" width="6.625" style="3" customWidth="1"/>
    <col min="2" max="2" width="66.125" style="4" customWidth="1"/>
    <col min="3" max="3" width="6.625" style="5" customWidth="1"/>
    <col min="4" max="4" width="9.625" style="6" customWidth="1"/>
    <col min="5" max="5" width="9.625" style="7" customWidth="1"/>
    <col min="6" max="6" width="12.875" style="8" customWidth="1"/>
    <col min="7" max="9" width="10.625" style="9" customWidth="1"/>
    <col min="10" max="13" width="9.625" style="1" customWidth="1"/>
    <col min="14" max="16" width="9.625" style="10" customWidth="1"/>
    <col min="17" max="17" width="9.625" style="1" customWidth="1"/>
    <col min="18" max="30" width="9.625" style="3" customWidth="1"/>
    <col min="31" max="31" width="9.625" style="1" customWidth="1"/>
    <col min="32" max="32" width="9" style="1" customWidth="1"/>
    <col min="33" max="45" width="9" style="3" customWidth="1"/>
    <col min="46" max="16384" width="9" style="3"/>
  </cols>
  <sheetData>
    <row r="1" spans="1:245" customFormat="1" ht="32.1" customHeight="1">
      <c r="A1" s="166" t="s">
        <v>88</v>
      </c>
      <c r="B1" s="166"/>
      <c r="C1" s="166"/>
      <c r="D1" s="166"/>
      <c r="E1" s="166"/>
      <c r="F1" s="167"/>
      <c r="G1" s="9"/>
      <c r="H1" s="9"/>
      <c r="I1" s="9"/>
      <c r="J1" s="1"/>
      <c r="K1" s="1"/>
      <c r="L1" s="1"/>
      <c r="M1" s="1"/>
      <c r="N1" s="10"/>
      <c r="O1" s="10"/>
      <c r="P1" s="10"/>
      <c r="Q1" s="1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"/>
      <c r="AF1" s="1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spans="1:245" customFormat="1" ht="26.1" customHeight="1">
      <c r="A2" s="164"/>
      <c r="B2" s="164"/>
      <c r="C2" s="164"/>
      <c r="D2" s="164"/>
      <c r="E2" s="164"/>
      <c r="F2" s="165"/>
      <c r="G2" s="9"/>
      <c r="H2" s="9"/>
      <c r="I2" s="9"/>
      <c r="J2" s="1"/>
      <c r="K2" s="1"/>
      <c r="L2" s="1"/>
      <c r="M2" s="1"/>
      <c r="N2" s="10"/>
      <c r="O2" s="10"/>
      <c r="P2" s="10"/>
      <c r="Q2" s="1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</row>
    <row r="3" spans="1:245" customFormat="1" ht="26.1" customHeight="1">
      <c r="A3" s="11" t="s">
        <v>32</v>
      </c>
      <c r="B3" s="12" t="s">
        <v>33</v>
      </c>
      <c r="C3" s="13" t="s">
        <v>34</v>
      </c>
      <c r="D3" s="14" t="s">
        <v>35</v>
      </c>
      <c r="E3" s="15" t="s">
        <v>36</v>
      </c>
      <c r="F3" s="16" t="s">
        <v>37</v>
      </c>
      <c r="G3" s="9"/>
      <c r="H3" s="9"/>
      <c r="I3" s="9"/>
      <c r="J3" s="1"/>
      <c r="K3" s="1"/>
      <c r="L3" s="1"/>
      <c r="M3" s="1"/>
      <c r="N3" s="10"/>
      <c r="O3" s="10"/>
      <c r="P3" s="10"/>
      <c r="Q3" s="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</row>
    <row r="4" spans="1:245" ht="26.1" customHeight="1">
      <c r="A4" s="17" t="s">
        <v>89</v>
      </c>
      <c r="B4" s="18" t="s">
        <v>90</v>
      </c>
      <c r="C4" s="19"/>
      <c r="D4" s="20" t="s">
        <v>51</v>
      </c>
      <c r="E4" s="21" t="s">
        <v>51</v>
      </c>
      <c r="F4" s="22" t="s">
        <v>51</v>
      </c>
      <c r="Q4" s="39"/>
      <c r="R4" s="40"/>
      <c r="S4" s="40"/>
      <c r="T4" s="41"/>
      <c r="U4" s="41"/>
      <c r="V4" s="41"/>
      <c r="W4" s="41"/>
      <c r="X4" s="41"/>
      <c r="Y4" s="41"/>
      <c r="Z4" s="41"/>
      <c r="AA4" s="41"/>
      <c r="AB4" s="41"/>
      <c r="AC4" s="41"/>
      <c r="AD4" s="39"/>
      <c r="AE4" s="42"/>
      <c r="AF4" s="42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245" ht="26.1" customHeight="1">
      <c r="A5" s="17" t="s">
        <v>91</v>
      </c>
      <c r="B5" s="18" t="s">
        <v>119</v>
      </c>
      <c r="C5" s="19"/>
      <c r="D5" s="20" t="s">
        <v>51</v>
      </c>
      <c r="E5" s="23" t="s">
        <v>51</v>
      </c>
      <c r="F5" s="22" t="s">
        <v>51</v>
      </c>
      <c r="Q5" s="39"/>
      <c r="R5" s="40"/>
      <c r="S5" s="40"/>
      <c r="T5" s="41"/>
      <c r="U5" s="41"/>
      <c r="V5" s="41"/>
      <c r="W5" s="41"/>
      <c r="X5" s="41"/>
      <c r="Y5" s="41"/>
      <c r="Z5" s="41"/>
      <c r="AA5" s="41"/>
      <c r="AB5" s="41"/>
      <c r="AC5" s="41"/>
      <c r="AD5" s="39"/>
      <c r="AE5" s="42"/>
      <c r="AF5" s="42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245" ht="26.1" customHeight="1">
      <c r="A6" s="17" t="s">
        <v>41</v>
      </c>
      <c r="B6" s="18" t="s">
        <v>92</v>
      </c>
      <c r="C6" s="19" t="s">
        <v>78</v>
      </c>
      <c r="D6" s="20">
        <v>875</v>
      </c>
      <c r="E6" s="23">
        <v>240</v>
      </c>
      <c r="F6" s="22">
        <f>D6*E6</f>
        <v>210000</v>
      </c>
      <c r="Q6" s="39"/>
      <c r="R6" s="40"/>
      <c r="S6" s="40"/>
      <c r="T6" s="41"/>
      <c r="U6" s="41"/>
      <c r="V6" s="41"/>
      <c r="W6" s="41"/>
      <c r="X6" s="41"/>
      <c r="Y6" s="41"/>
      <c r="Z6" s="41"/>
      <c r="AA6" s="41"/>
      <c r="AB6" s="41"/>
      <c r="AC6" s="41"/>
      <c r="AD6" s="39"/>
      <c r="AE6" s="42"/>
      <c r="AF6" s="42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245" ht="26.1" customHeight="1">
      <c r="A7" s="17" t="s">
        <v>93</v>
      </c>
      <c r="B7" s="18" t="s">
        <v>94</v>
      </c>
      <c r="C7" s="19"/>
      <c r="D7" s="20" t="s">
        <v>51</v>
      </c>
      <c r="E7" s="23" t="s">
        <v>51</v>
      </c>
      <c r="F7" s="22"/>
      <c r="Q7" s="39"/>
      <c r="R7" s="40"/>
      <c r="S7" s="40"/>
      <c r="T7" s="41"/>
      <c r="U7" s="41"/>
      <c r="V7" s="41"/>
      <c r="W7" s="41"/>
      <c r="X7" s="41"/>
      <c r="Y7" s="41"/>
      <c r="Z7" s="41"/>
      <c r="AA7" s="41"/>
      <c r="AB7" s="41"/>
      <c r="AC7" s="41"/>
      <c r="AD7" s="39"/>
      <c r="AE7" s="42"/>
      <c r="AF7" s="42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245" ht="26.1" customHeight="1">
      <c r="A8" s="24" t="s">
        <v>95</v>
      </c>
      <c r="B8" s="25" t="s">
        <v>120</v>
      </c>
      <c r="C8" s="26"/>
      <c r="D8" s="20" t="s">
        <v>51</v>
      </c>
      <c r="E8" s="23" t="s">
        <v>51</v>
      </c>
      <c r="F8" s="22"/>
      <c r="Q8" s="39"/>
      <c r="R8" s="40"/>
      <c r="S8" s="40"/>
      <c r="T8" s="41"/>
      <c r="U8" s="41"/>
      <c r="V8" s="41"/>
      <c r="W8" s="41"/>
      <c r="X8" s="41"/>
      <c r="Y8" s="41"/>
      <c r="Z8" s="41"/>
      <c r="AA8" s="41"/>
      <c r="AB8" s="41"/>
      <c r="AC8" s="41"/>
      <c r="AD8" s="39"/>
      <c r="AE8" s="42"/>
      <c r="AF8" s="42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245" ht="26.1" customHeight="1">
      <c r="A9" s="27" t="s">
        <v>41</v>
      </c>
      <c r="B9" s="25" t="s">
        <v>121</v>
      </c>
      <c r="C9" s="26" t="s">
        <v>96</v>
      </c>
      <c r="D9" s="20">
        <v>20</v>
      </c>
      <c r="E9" s="23">
        <v>1400</v>
      </c>
      <c r="F9" s="22">
        <f>D9*E9</f>
        <v>28000</v>
      </c>
      <c r="Q9" s="39"/>
      <c r="R9" s="40"/>
      <c r="S9" s="40"/>
      <c r="T9" s="41"/>
      <c r="U9" s="41"/>
      <c r="V9" s="41"/>
      <c r="W9" s="41"/>
      <c r="X9" s="41"/>
      <c r="Y9" s="41"/>
      <c r="Z9" s="41"/>
      <c r="AA9" s="41"/>
      <c r="AB9" s="41"/>
      <c r="AC9" s="41"/>
      <c r="AD9" s="39"/>
      <c r="AE9" s="42"/>
      <c r="AF9" s="42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245" ht="26.1" customHeight="1">
      <c r="A10" s="27" t="s">
        <v>59</v>
      </c>
      <c r="B10" s="25" t="s">
        <v>122</v>
      </c>
      <c r="C10" s="26" t="s">
        <v>96</v>
      </c>
      <c r="D10" s="20">
        <v>5</v>
      </c>
      <c r="E10" s="23">
        <v>1400</v>
      </c>
      <c r="F10" s="22">
        <f>D10*E10</f>
        <v>7000</v>
      </c>
      <c r="Q10" s="39"/>
      <c r="R10" s="40"/>
      <c r="S10" s="40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39"/>
      <c r="AE10" s="42"/>
      <c r="AF10" s="42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245" ht="26.1" customHeight="1">
      <c r="A11" s="17" t="s">
        <v>76</v>
      </c>
      <c r="B11" s="25" t="s">
        <v>123</v>
      </c>
      <c r="C11" s="26" t="s">
        <v>96</v>
      </c>
      <c r="D11" s="20">
        <v>13</v>
      </c>
      <c r="E11" s="23">
        <v>1300</v>
      </c>
      <c r="F11" s="22">
        <f>D11*E11</f>
        <v>16900</v>
      </c>
      <c r="Q11" s="39"/>
      <c r="R11" s="40"/>
      <c r="S11" s="40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39"/>
      <c r="AE11" s="42"/>
      <c r="AF11" s="42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245" ht="26.1" customHeight="1">
      <c r="A12" s="17" t="s">
        <v>79</v>
      </c>
      <c r="B12" s="25" t="s">
        <v>97</v>
      </c>
      <c r="C12" s="26" t="s">
        <v>96</v>
      </c>
      <c r="D12" s="20">
        <v>18</v>
      </c>
      <c r="E12" s="23">
        <v>1400</v>
      </c>
      <c r="F12" s="22">
        <f>D12*E12</f>
        <v>25200</v>
      </c>
      <c r="Q12" s="39"/>
      <c r="R12" s="40"/>
      <c r="S12" s="40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39"/>
      <c r="AE12" s="42"/>
      <c r="AF12" s="42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245" ht="26.1" customHeight="1">
      <c r="A13" s="28" t="s">
        <v>98</v>
      </c>
      <c r="B13" s="25" t="s">
        <v>141</v>
      </c>
      <c r="C13" s="26" t="s">
        <v>87</v>
      </c>
      <c r="D13" s="20">
        <v>126</v>
      </c>
      <c r="E13" s="23">
        <v>120</v>
      </c>
      <c r="F13" s="22">
        <f>D13*E13</f>
        <v>15120</v>
      </c>
      <c r="Q13" s="39"/>
      <c r="R13" s="40"/>
      <c r="S13" s="40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39"/>
      <c r="AE13" s="42"/>
      <c r="AF13" s="42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245" ht="26.1" customHeight="1">
      <c r="A14" s="27" t="s">
        <v>99</v>
      </c>
      <c r="B14" s="25" t="s">
        <v>124</v>
      </c>
      <c r="C14" s="26"/>
      <c r="D14" s="20" t="s">
        <v>51</v>
      </c>
      <c r="E14" s="23" t="s">
        <v>51</v>
      </c>
      <c r="F14" s="22"/>
      <c r="Q14" s="39"/>
      <c r="R14" s="40"/>
      <c r="S14" s="40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39"/>
      <c r="AE14" s="42"/>
      <c r="AF14" s="42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245" ht="26.1" customHeight="1">
      <c r="A15" s="17" t="s">
        <v>41</v>
      </c>
      <c r="B15" s="18" t="s">
        <v>125</v>
      </c>
      <c r="C15" s="19" t="s">
        <v>96</v>
      </c>
      <c r="D15" s="20">
        <v>4</v>
      </c>
      <c r="E15" s="23">
        <v>3700</v>
      </c>
      <c r="F15" s="22">
        <f t="shared" ref="F15:F19" si="0">D15*E15</f>
        <v>14800</v>
      </c>
      <c r="Q15" s="39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39"/>
      <c r="AF15" s="39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245" ht="26.1" customHeight="1">
      <c r="A16" s="17" t="s">
        <v>100</v>
      </c>
      <c r="B16" s="18" t="s">
        <v>101</v>
      </c>
      <c r="C16" s="19"/>
      <c r="D16" s="20" t="s">
        <v>51</v>
      </c>
      <c r="E16" s="23" t="s">
        <v>51</v>
      </c>
      <c r="F16" s="22"/>
      <c r="Q16" s="39"/>
      <c r="R16" s="41"/>
      <c r="S16" s="41"/>
      <c r="T16" s="41"/>
      <c r="U16" s="41"/>
      <c r="V16" s="41"/>
      <c r="W16" s="41"/>
      <c r="X16" s="41"/>
      <c r="Y16" s="41"/>
      <c r="Z16" s="40"/>
      <c r="AA16" s="40"/>
      <c r="AB16" s="40"/>
      <c r="AC16" s="40"/>
      <c r="AD16" s="41"/>
      <c r="AE16" s="39"/>
      <c r="AF16" s="39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245" ht="26.1" customHeight="1">
      <c r="A17" s="17" t="s">
        <v>102</v>
      </c>
      <c r="B17" s="18" t="s">
        <v>126</v>
      </c>
      <c r="C17" s="19"/>
      <c r="D17" s="20" t="s">
        <v>51</v>
      </c>
      <c r="E17" s="23" t="s">
        <v>51</v>
      </c>
      <c r="F17" s="22"/>
      <c r="Q17" s="39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39"/>
      <c r="AF17" s="39"/>
      <c r="AG17" s="41"/>
      <c r="AH17" s="41"/>
      <c r="AI17" s="41"/>
      <c r="AJ17" s="39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245" ht="26.1" customHeight="1">
      <c r="A18" s="17" t="s">
        <v>41</v>
      </c>
      <c r="B18" s="18" t="s">
        <v>129</v>
      </c>
      <c r="C18" s="19" t="s">
        <v>64</v>
      </c>
      <c r="D18" s="20">
        <v>1636</v>
      </c>
      <c r="E18" s="23">
        <v>41</v>
      </c>
      <c r="F18" s="22">
        <f t="shared" si="0"/>
        <v>67076</v>
      </c>
      <c r="Q18" s="39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39"/>
      <c r="AF18" s="39"/>
      <c r="AG18" s="41"/>
      <c r="AH18" s="41"/>
      <c r="AI18" s="41"/>
      <c r="AJ18" s="39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245" s="1" customFormat="1" ht="26.1" customHeight="1">
      <c r="A19" s="27" t="s">
        <v>59</v>
      </c>
      <c r="B19" s="18" t="s">
        <v>128</v>
      </c>
      <c r="C19" s="29" t="s">
        <v>131</v>
      </c>
      <c r="D19" s="29" t="s">
        <v>127</v>
      </c>
      <c r="E19" s="29" t="s">
        <v>144</v>
      </c>
      <c r="F19" s="22">
        <f t="shared" si="0"/>
        <v>11700</v>
      </c>
      <c r="G19" s="9"/>
      <c r="H19" s="9"/>
      <c r="I19" s="9"/>
      <c r="N19" s="10"/>
      <c r="O19" s="10"/>
      <c r="P19" s="10"/>
      <c r="Q19" s="39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39"/>
      <c r="AF19" s="39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</row>
    <row r="20" spans="1:245" s="1" customFormat="1" ht="26.1" customHeight="1">
      <c r="A20" s="133" t="s">
        <v>133</v>
      </c>
      <c r="B20" s="130" t="s">
        <v>130</v>
      </c>
      <c r="C20" s="131" t="s">
        <v>131</v>
      </c>
      <c r="D20" s="131" t="s">
        <v>132</v>
      </c>
      <c r="E20" s="131" t="s">
        <v>145</v>
      </c>
      <c r="F20" s="132">
        <f>D20*E20</f>
        <v>800</v>
      </c>
      <c r="G20" s="9"/>
      <c r="H20" s="9"/>
      <c r="I20" s="9"/>
      <c r="N20" s="10"/>
      <c r="O20" s="10"/>
      <c r="P20" s="10"/>
      <c r="Q20" s="39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39"/>
      <c r="AF20" s="39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</row>
    <row r="21" spans="1:245" s="1" customFormat="1" ht="26.1" customHeight="1">
      <c r="A21" s="30"/>
      <c r="B21" s="31"/>
      <c r="C21" s="31"/>
      <c r="D21" s="31"/>
      <c r="E21" s="32"/>
      <c r="F21" s="33"/>
      <c r="G21" s="9"/>
      <c r="H21" s="9"/>
      <c r="I21" s="9"/>
      <c r="N21" s="10"/>
      <c r="O21" s="10"/>
      <c r="P21" s="10"/>
      <c r="Q21" s="39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39"/>
      <c r="AF21" s="39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</row>
    <row r="22" spans="1:245" s="1" customFormat="1" ht="26.1" customHeight="1">
      <c r="A22" s="156" t="s">
        <v>47</v>
      </c>
      <c r="B22" s="157"/>
      <c r="C22" s="157"/>
      <c r="D22" s="157"/>
      <c r="E22" s="34"/>
      <c r="F22" s="35">
        <f>F6+F9+F10+F11+F12+F13+F15+F18+F19+F20</f>
        <v>396596</v>
      </c>
      <c r="G22" s="9"/>
      <c r="H22" s="9"/>
      <c r="I22" s="9"/>
      <c r="N22" s="10"/>
      <c r="O22" s="10"/>
      <c r="P22" s="10"/>
      <c r="Q22" s="39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39"/>
      <c r="AF22" s="39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</row>
    <row r="23" spans="1:245" s="2" customFormat="1" ht="26.1" customHeight="1">
      <c r="B23" s="36"/>
      <c r="C23" s="37"/>
      <c r="D23" s="38"/>
      <c r="E23" s="38"/>
      <c r="F23" s="8"/>
      <c r="G23" s="9"/>
      <c r="H23" s="9"/>
      <c r="I23" s="9"/>
      <c r="J23" s="37"/>
      <c r="K23" s="37"/>
      <c r="L23" s="37"/>
      <c r="M23" s="37"/>
      <c r="Q23" s="37"/>
      <c r="AE23" s="37"/>
      <c r="AF23" s="37"/>
    </row>
    <row r="24" spans="1:245" s="2" customFormat="1" ht="26.1" customHeight="1">
      <c r="B24" s="36"/>
      <c r="C24" s="37"/>
      <c r="D24" s="38"/>
      <c r="E24" s="38"/>
      <c r="F24" s="8"/>
      <c r="G24" s="9"/>
      <c r="H24" s="9"/>
      <c r="I24" s="9"/>
      <c r="J24" s="37"/>
      <c r="K24" s="37"/>
      <c r="L24" s="37"/>
      <c r="M24" s="37"/>
      <c r="Q24" s="37"/>
      <c r="AE24" s="37"/>
      <c r="AF24" s="37"/>
    </row>
    <row r="25" spans="1:245" ht="26.1" customHeight="1"/>
    <row r="26" spans="1:245" ht="26.1" customHeight="1"/>
    <row r="27" spans="1:245" ht="26.1" customHeight="1"/>
    <row r="28" spans="1:245" ht="26.1" customHeight="1"/>
    <row r="29" spans="1:245" ht="26.1" customHeight="1"/>
    <row r="30" spans="1:245" ht="26.1" customHeight="1"/>
    <row r="31" spans="1:245" ht="26.1" customHeight="1"/>
    <row r="32" spans="1:245" ht="26.1" customHeight="1"/>
    <row r="33" ht="26.1" customHeight="1"/>
    <row r="34" ht="26.1" customHeight="1"/>
    <row r="35" ht="26.1" customHeight="1"/>
    <row r="36" ht="26.1" customHeight="1"/>
    <row r="37" ht="26.1" customHeight="1"/>
    <row r="38" ht="26.1" customHeight="1"/>
    <row r="39" ht="26.1" customHeight="1"/>
    <row r="40" ht="26.1" customHeight="1"/>
    <row r="41" ht="26.1" customHeight="1"/>
    <row r="42" ht="26.1" customHeight="1"/>
    <row r="43" ht="26.1" customHeight="1"/>
    <row r="44" ht="26.1" customHeight="1"/>
    <row r="45" ht="26.1" customHeight="1"/>
    <row r="46" ht="26.1" customHeight="1"/>
    <row r="47" ht="26.1" customHeight="1"/>
    <row r="48" ht="26.1" customHeight="1"/>
    <row r="49" ht="26.1" customHeight="1"/>
    <row r="50" ht="26.1" customHeight="1"/>
    <row r="51" ht="26.1" customHeight="1"/>
    <row r="52" ht="26.1" customHeight="1"/>
    <row r="53" ht="26.1" customHeight="1"/>
    <row r="54" ht="26.1" customHeight="1"/>
    <row r="55" ht="26.1" customHeight="1"/>
    <row r="56" ht="26.1" customHeight="1"/>
    <row r="57" ht="26.1" customHeight="1"/>
    <row r="58" ht="26.1" customHeight="1"/>
    <row r="59" ht="26.1" customHeight="1"/>
    <row r="60" ht="26.1" customHeight="1"/>
    <row r="61" ht="26.1" customHeight="1"/>
    <row r="62" ht="26.1" customHeight="1"/>
    <row r="63" ht="26.1" customHeight="1"/>
    <row r="64" ht="26.1" customHeight="1"/>
    <row r="65" ht="26.1" customHeight="1"/>
    <row r="66" ht="26.1" customHeight="1"/>
    <row r="67" ht="26.1" customHeight="1"/>
    <row r="68" ht="26.1" customHeight="1"/>
    <row r="69" ht="26.1" customHeight="1"/>
    <row r="70" ht="26.1" customHeight="1"/>
    <row r="71" ht="26.1" customHeight="1"/>
    <row r="72" ht="26.1" customHeight="1"/>
    <row r="73" ht="26.1" customHeight="1"/>
    <row r="74" ht="26.1" customHeight="1"/>
    <row r="75" ht="26.1" customHeight="1"/>
    <row r="76" ht="26.1" customHeight="1"/>
    <row r="77" ht="26.1" customHeight="1"/>
    <row r="78" ht="26.1" customHeight="1"/>
    <row r="79" ht="26.1" customHeight="1"/>
    <row r="80" ht="26.1" customHeight="1"/>
    <row r="81" ht="26.1" customHeight="1"/>
    <row r="82" ht="26.1" customHeight="1"/>
    <row r="83" ht="26.1" customHeight="1"/>
    <row r="84" ht="26.1" customHeight="1"/>
  </sheetData>
  <mergeCells count="3">
    <mergeCell ref="A1:F1"/>
    <mergeCell ref="A2:F2"/>
    <mergeCell ref="A22:D22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9</vt:i4>
      </vt:variant>
    </vt:vector>
  </HeadingPairs>
  <TitlesOfParts>
    <vt:vector size="15" baseType="lpstr">
      <vt:lpstr>封面</vt:lpstr>
      <vt:lpstr>汇总表</vt:lpstr>
      <vt:lpstr>100章</vt:lpstr>
      <vt:lpstr>200章</vt:lpstr>
      <vt:lpstr>300章</vt:lpstr>
      <vt:lpstr>600章</vt:lpstr>
      <vt:lpstr>'100章'!Print_Area</vt:lpstr>
      <vt:lpstr>'200章'!Print_Area</vt:lpstr>
      <vt:lpstr>'300章'!Print_Area</vt:lpstr>
      <vt:lpstr>'600章'!Print_Area</vt:lpstr>
      <vt:lpstr>汇总表!Print_Area</vt:lpstr>
      <vt:lpstr>'100章'!Print_Titles</vt:lpstr>
      <vt:lpstr>'200章'!Print_Titles</vt:lpstr>
      <vt:lpstr>'300章'!Print_Titles</vt:lpstr>
      <vt:lpstr>'600章'!Print_Titles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2023-08-21T06:48:00Z</cp:lastPrinted>
  <dcterms:created xsi:type="dcterms:W3CDTF">2003-11-21T00:44:00Z</dcterms:created>
  <dcterms:modified xsi:type="dcterms:W3CDTF">2024-10-22T03:29:23Z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14CAE2E003754FC696D561ADF04D72DC_13</vt:lpwstr>
  </property>
</Properties>
</file>